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城建" sheetId="4" r:id="rId1"/>
    <sheet name="文旅" sheetId="15" r:id="rId2"/>
    <sheet name="发展" sheetId="16" r:id="rId3"/>
    <sheet name="交发" sheetId="17" r:id="rId4"/>
    <sheet name="水务" sheetId="18" r:id="rId5"/>
    <sheet name="机场" sheetId="21" r:id="rId6"/>
  </sheets>
  <definedNames>
    <definedName name="_GoBack" localSheetId="0">城建!$G$9</definedName>
    <definedName name="_GoBack" localSheetId="5">机场!#REF!</definedName>
    <definedName name="_GoBack" localSheetId="3">交发!#REF!</definedName>
    <definedName name="_GoBack" localSheetId="2">发展!$G$9</definedName>
    <definedName name="_GoBack" localSheetId="4">水务!$G$8</definedName>
    <definedName name="_GoBack" localSheetId="1">文旅!$G$11</definedName>
  </definedNames>
  <calcPr calcId="144525"/>
</workbook>
</file>

<file path=xl/sharedStrings.xml><?xml version="1.0" encoding="utf-8"?>
<sst xmlns="http://schemas.openxmlformats.org/spreadsheetml/2006/main" count="294" uniqueCount="111">
  <si>
    <t>泉州城建集团有限公司2022年度薪酬信息披露表</t>
  </si>
  <si>
    <t>姓名</t>
  </si>
  <si>
    <t>职务</t>
  </si>
  <si>
    <t>任职起止时间</t>
  </si>
  <si>
    <t>2022年度从本公司获得的税前报酬情况（单位：万元）</t>
  </si>
  <si>
    <t>是否在股东单位或其他关联方领取薪酬（是/否）</t>
  </si>
  <si>
    <t>在关联方领取的税前薪酬总额（万元）</t>
  </si>
  <si>
    <t>应付薪酬</t>
  </si>
  <si>
    <t>社会保险、企业年金、补充医疗保险及住房公积金的单位缴存部分</t>
  </si>
  <si>
    <t xml:space="preserve">其他货币性收入       </t>
  </si>
  <si>
    <t>合计</t>
  </si>
  <si>
    <t>（1）</t>
  </si>
  <si>
    <t>（2）</t>
  </si>
  <si>
    <t>（3）</t>
  </si>
  <si>
    <t>（4）=（1）+（2）+（3）</t>
  </si>
  <si>
    <r>
      <rPr>
        <sz val="12"/>
        <color theme="1"/>
        <rFont val="方正仿宋简体"/>
        <charset val="134"/>
      </rPr>
      <t>李垂举</t>
    </r>
  </si>
  <si>
    <t>党委书记、董事长</t>
  </si>
  <si>
    <r>
      <rPr>
        <sz val="12"/>
        <color theme="1"/>
        <rFont val="Times New Roman"/>
        <charset val="134"/>
      </rPr>
      <t>1-12</t>
    </r>
    <r>
      <rPr>
        <sz val="12"/>
        <color theme="1"/>
        <rFont val="方正仿宋简体"/>
        <charset val="134"/>
      </rPr>
      <t>月</t>
    </r>
  </si>
  <si>
    <r>
      <rPr>
        <sz val="12"/>
        <color indexed="8"/>
        <rFont val="方正仿宋简体"/>
        <charset val="134"/>
      </rPr>
      <t>否</t>
    </r>
  </si>
  <si>
    <r>
      <rPr>
        <sz val="12"/>
        <color theme="1"/>
        <rFont val="方正仿宋简体"/>
        <charset val="134"/>
      </rPr>
      <t>王加富</t>
    </r>
  </si>
  <si>
    <t>党委副书记、副董事长、总经理</t>
  </si>
  <si>
    <r>
      <rPr>
        <sz val="12"/>
        <color theme="1"/>
        <rFont val="Times New Roman"/>
        <charset val="134"/>
      </rPr>
      <t>9-12</t>
    </r>
    <r>
      <rPr>
        <sz val="12"/>
        <color theme="1"/>
        <rFont val="方正仿宋简体"/>
        <charset val="134"/>
      </rPr>
      <t>月</t>
    </r>
  </si>
  <si>
    <r>
      <rPr>
        <sz val="12"/>
        <color theme="1"/>
        <rFont val="方正仿宋简体"/>
        <charset val="134"/>
      </rPr>
      <t>陈一宇</t>
    </r>
  </si>
  <si>
    <r>
      <rPr>
        <sz val="12"/>
        <color theme="1"/>
        <rFont val="Times New Roman"/>
        <charset val="134"/>
      </rPr>
      <t>1-9</t>
    </r>
    <r>
      <rPr>
        <sz val="12"/>
        <color theme="1"/>
        <rFont val="方正仿宋简体"/>
        <charset val="134"/>
      </rPr>
      <t>月</t>
    </r>
  </si>
  <si>
    <r>
      <rPr>
        <sz val="12"/>
        <color theme="1"/>
        <rFont val="方正仿宋简体"/>
        <charset val="134"/>
      </rPr>
      <t>蔡伟忠</t>
    </r>
  </si>
  <si>
    <t>党委副书记、董事</t>
  </si>
  <si>
    <r>
      <rPr>
        <sz val="12"/>
        <color theme="1"/>
        <rFont val="方正仿宋简体"/>
        <charset val="134"/>
      </rPr>
      <t>杨国平</t>
    </r>
  </si>
  <si>
    <t>党委委员、副总经理</t>
  </si>
  <si>
    <r>
      <rPr>
        <sz val="12"/>
        <color theme="1"/>
        <rFont val="方正仿宋简体"/>
        <charset val="134"/>
      </rPr>
      <t>黄冬青</t>
    </r>
  </si>
  <si>
    <t>党委委员、总会计师、工会主席</t>
  </si>
  <si>
    <r>
      <rPr>
        <sz val="12"/>
        <color theme="1"/>
        <rFont val="方正仿宋简体"/>
        <charset val="134"/>
      </rPr>
      <t>黄衍托</t>
    </r>
  </si>
  <si>
    <t>党委委员、纪委书记、监察专员</t>
  </si>
  <si>
    <r>
      <rPr>
        <sz val="12"/>
        <color theme="1"/>
        <rFont val="方正仿宋简体"/>
        <charset val="134"/>
      </rPr>
      <t>陈辉煌</t>
    </r>
  </si>
  <si>
    <r>
      <rPr>
        <sz val="12"/>
        <color theme="1"/>
        <rFont val="方正仿宋简体"/>
        <charset val="134"/>
      </rPr>
      <t>备注：</t>
    </r>
  </si>
  <si>
    <r>
      <rPr>
        <sz val="12"/>
        <color theme="1"/>
        <rFont val="方正仿宋简体"/>
        <charset val="134"/>
      </rPr>
      <t>上表披露薪酬为泉州城建集团董事、监事、高级管理人员</t>
    </r>
    <r>
      <rPr>
        <sz val="12"/>
        <color theme="1"/>
        <rFont val="Times New Roman"/>
        <charset val="134"/>
      </rPr>
      <t>2022</t>
    </r>
    <r>
      <rPr>
        <sz val="12"/>
        <color theme="1"/>
        <rFont val="方正仿宋简体"/>
        <charset val="134"/>
      </rPr>
      <t>年度全部应发税前薪酬。</t>
    </r>
  </si>
  <si>
    <t>泉州文旅集团有限公司2022年度薪酬信息披露表</t>
  </si>
  <si>
    <r>
      <rPr>
        <sz val="12"/>
        <color theme="1"/>
        <rFont val="方正仿宋简体"/>
        <charset val="134"/>
      </rPr>
      <t>陈东聆</t>
    </r>
  </si>
  <si>
    <t>张清海</t>
  </si>
  <si>
    <t>否</t>
  </si>
  <si>
    <r>
      <rPr>
        <sz val="12"/>
        <color theme="1"/>
        <rFont val="方正仿宋简体"/>
        <charset val="134"/>
      </rPr>
      <t>廖雷生</t>
    </r>
  </si>
  <si>
    <r>
      <rPr>
        <sz val="12"/>
        <color theme="1"/>
        <rFont val="方正仿宋简体"/>
        <charset val="134"/>
      </rPr>
      <t>党委副书记</t>
    </r>
  </si>
  <si>
    <r>
      <rPr>
        <sz val="12"/>
        <color theme="1"/>
        <rFont val="方正仿宋简体"/>
        <charset val="134"/>
      </rPr>
      <t>洪明海</t>
    </r>
  </si>
  <si>
    <r>
      <rPr>
        <sz val="12"/>
        <color theme="1"/>
        <rFont val="方正仿宋简体"/>
        <charset val="134"/>
      </rPr>
      <t>吴进金</t>
    </r>
  </si>
  <si>
    <r>
      <rPr>
        <sz val="12"/>
        <color theme="1"/>
        <rFont val="方正仿宋简体"/>
        <charset val="134"/>
      </rPr>
      <t>党委委员、副总经理</t>
    </r>
  </si>
  <si>
    <r>
      <rPr>
        <sz val="12"/>
        <color theme="1"/>
        <rFont val="方正仿宋简体"/>
        <charset val="134"/>
      </rPr>
      <t>吴庭坚</t>
    </r>
  </si>
  <si>
    <r>
      <rPr>
        <sz val="12"/>
        <color theme="1"/>
        <rFont val="方正仿宋简体"/>
        <charset val="134"/>
      </rPr>
      <t>林跃鸿</t>
    </r>
  </si>
  <si>
    <r>
      <rPr>
        <sz val="12"/>
        <color theme="1"/>
        <rFont val="方正仿宋简体"/>
        <charset val="134"/>
      </rPr>
      <t>党委委员、纪委书记</t>
    </r>
  </si>
  <si>
    <r>
      <rPr>
        <sz val="12"/>
        <color theme="1"/>
        <rFont val="方正仿宋简体"/>
        <charset val="134"/>
      </rPr>
      <t>傅文辉</t>
    </r>
  </si>
  <si>
    <r>
      <rPr>
        <sz val="12"/>
        <color theme="1"/>
        <rFont val="方正仿宋简体"/>
        <charset val="134"/>
      </rPr>
      <t>党委委员、总会计师</t>
    </r>
  </si>
  <si>
    <r>
      <rPr>
        <sz val="12"/>
        <color theme="1"/>
        <rFont val="方正仿宋简体"/>
        <charset val="134"/>
      </rPr>
      <t>孙佳伟</t>
    </r>
  </si>
  <si>
    <r>
      <rPr>
        <sz val="12"/>
        <color theme="1"/>
        <rFont val="Times New Roman"/>
        <charset val="134"/>
      </rPr>
      <t>5-12</t>
    </r>
    <r>
      <rPr>
        <sz val="12"/>
        <color theme="1"/>
        <rFont val="方正仿宋简体"/>
        <charset val="134"/>
      </rPr>
      <t>月</t>
    </r>
  </si>
  <si>
    <r>
      <rPr>
        <sz val="12"/>
        <color theme="1"/>
        <rFont val="方正仿宋简体"/>
        <charset val="134"/>
      </rPr>
      <t>上表披露薪酬为泉州文旅集团董事、监事、高级管理人员</t>
    </r>
    <r>
      <rPr>
        <sz val="12"/>
        <color theme="1"/>
        <rFont val="Times New Roman"/>
        <charset val="134"/>
      </rPr>
      <t>2022</t>
    </r>
    <r>
      <rPr>
        <sz val="12"/>
        <color theme="1"/>
        <rFont val="方正仿宋简体"/>
        <charset val="134"/>
      </rPr>
      <t>年度全部应发税前薪酬。</t>
    </r>
  </si>
  <si>
    <t>泉州发展集团有限公司2022年度薪酬信息披露表</t>
  </si>
  <si>
    <t>蔡洪潮</t>
  </si>
  <si>
    <r>
      <rPr>
        <sz val="12"/>
        <color rgb="FF000000"/>
        <rFont val="方正仿宋简体"/>
        <charset val="134"/>
      </rPr>
      <t>党委书记、董事长</t>
    </r>
  </si>
  <si>
    <r>
      <rPr>
        <sz val="12"/>
        <color rgb="FF000000"/>
        <rFont val="Times New Roman"/>
        <charset val="134"/>
      </rPr>
      <t>1-12</t>
    </r>
    <r>
      <rPr>
        <sz val="12"/>
        <color rgb="FF000000"/>
        <rFont val="方正仿宋简体"/>
        <charset val="134"/>
      </rPr>
      <t>月</t>
    </r>
  </si>
  <si>
    <t>王文坤</t>
  </si>
  <si>
    <r>
      <rPr>
        <sz val="12"/>
        <color rgb="FF000000"/>
        <rFont val="Times New Roman"/>
        <charset val="134"/>
      </rPr>
      <t>1-9</t>
    </r>
    <r>
      <rPr>
        <sz val="12"/>
        <color rgb="FF000000"/>
        <rFont val="方正仿宋简体"/>
        <charset val="134"/>
      </rPr>
      <t>月</t>
    </r>
  </si>
  <si>
    <r>
      <rPr>
        <sz val="12"/>
        <color rgb="FF000000"/>
        <rFont val="方正仿宋简体"/>
        <charset val="134"/>
      </rPr>
      <t>党委副书记、副董事长、总经理</t>
    </r>
  </si>
  <si>
    <r>
      <rPr>
        <sz val="12"/>
        <color rgb="FF000000"/>
        <rFont val="Times New Roman"/>
        <charset val="134"/>
      </rPr>
      <t>10-12</t>
    </r>
    <r>
      <rPr>
        <sz val="12"/>
        <color rgb="FF000000"/>
        <rFont val="方正仿宋简体"/>
        <charset val="134"/>
      </rPr>
      <t>月</t>
    </r>
  </si>
  <si>
    <r>
      <rPr>
        <sz val="12"/>
        <color rgb="FF000000"/>
        <rFont val="方正仿宋简体"/>
        <charset val="134"/>
      </rPr>
      <t>王少容</t>
    </r>
  </si>
  <si>
    <r>
      <rPr>
        <sz val="12"/>
        <color rgb="FF000000"/>
        <rFont val="方正仿宋简体"/>
        <charset val="134"/>
      </rPr>
      <t>党委副书记、董事</t>
    </r>
  </si>
  <si>
    <r>
      <rPr>
        <sz val="12"/>
        <color rgb="FF000000"/>
        <rFont val="方正仿宋简体"/>
        <charset val="134"/>
      </rPr>
      <t>刘庆南</t>
    </r>
  </si>
  <si>
    <r>
      <rPr>
        <sz val="12"/>
        <color rgb="FF000000"/>
        <rFont val="方正仿宋简体"/>
        <charset val="134"/>
      </rPr>
      <t>党委委员、副总经理</t>
    </r>
  </si>
  <si>
    <r>
      <rPr>
        <sz val="12"/>
        <color rgb="FF000000"/>
        <rFont val="方正仿宋简体"/>
        <charset val="134"/>
      </rPr>
      <t>叶新毓</t>
    </r>
  </si>
  <si>
    <r>
      <rPr>
        <sz val="12"/>
        <color rgb="FF000000"/>
        <rFont val="方正仿宋简体"/>
        <charset val="134"/>
      </rPr>
      <t>党委委员、总会计师</t>
    </r>
  </si>
  <si>
    <r>
      <rPr>
        <sz val="12"/>
        <color rgb="FF000000"/>
        <rFont val="方正仿宋简体"/>
        <charset val="134"/>
      </rPr>
      <t>林丁富</t>
    </r>
  </si>
  <si>
    <t>董事</t>
  </si>
  <si>
    <r>
      <rPr>
        <sz val="12"/>
        <color rgb="FF000000"/>
        <rFont val="方正仿宋简体"/>
        <charset val="134"/>
      </rPr>
      <t>洪国联</t>
    </r>
  </si>
  <si>
    <r>
      <rPr>
        <sz val="12"/>
        <color rgb="FF000000"/>
        <rFont val="方正仿宋简体"/>
        <charset val="134"/>
      </rPr>
      <t>党委委员、纪委书记</t>
    </r>
  </si>
  <si>
    <r>
      <rPr>
        <sz val="12"/>
        <color rgb="FF000000"/>
        <rFont val="方正仿宋简体"/>
        <charset val="134"/>
      </rPr>
      <t>施振冻</t>
    </r>
  </si>
  <si>
    <r>
      <rPr>
        <sz val="12"/>
        <color rgb="FF000000"/>
        <rFont val="Times New Roman"/>
        <charset val="134"/>
      </rPr>
      <t>1-8</t>
    </r>
    <r>
      <rPr>
        <sz val="12"/>
        <color rgb="FF000000"/>
        <rFont val="方正仿宋简体"/>
        <charset val="134"/>
      </rPr>
      <t>月</t>
    </r>
  </si>
  <si>
    <r>
      <rPr>
        <sz val="12"/>
        <color theme="1"/>
        <rFont val="方正仿宋简体"/>
        <charset val="134"/>
      </rPr>
      <t>上表披露薪酬为泉州发展集团董事、监事、高级管理人员</t>
    </r>
    <r>
      <rPr>
        <sz val="12"/>
        <color theme="1"/>
        <rFont val="Times New Roman"/>
        <charset val="134"/>
      </rPr>
      <t>2022</t>
    </r>
    <r>
      <rPr>
        <sz val="12"/>
        <color theme="1"/>
        <rFont val="方正仿宋简体"/>
        <charset val="134"/>
      </rPr>
      <t>年度全部应发税前薪酬。</t>
    </r>
  </si>
  <si>
    <t>泉州交发集团有限责任公司2022年度薪酬信息披露表</t>
  </si>
  <si>
    <r>
      <rPr>
        <sz val="12"/>
        <color theme="1"/>
        <rFont val="方正仿宋简体"/>
        <charset val="134"/>
      </rPr>
      <t>洪冬青</t>
    </r>
  </si>
  <si>
    <r>
      <rPr>
        <sz val="12"/>
        <color theme="1"/>
        <rFont val="方正仿宋简体"/>
        <charset val="134"/>
      </rPr>
      <t>党委书记、董事长</t>
    </r>
  </si>
  <si>
    <r>
      <rPr>
        <sz val="12"/>
        <rFont val="方正仿宋简体"/>
        <charset val="134"/>
      </rPr>
      <t>党委副书记、副董事长、</t>
    </r>
    <r>
      <rPr>
        <sz val="12"/>
        <rFont val="Times New Roman"/>
        <charset val="134"/>
      </rPr>
      <t xml:space="preserve"> </t>
    </r>
    <r>
      <rPr>
        <sz val="12"/>
        <rFont val="方正仿宋简体"/>
        <charset val="134"/>
      </rPr>
      <t>总经理</t>
    </r>
  </si>
  <si>
    <r>
      <rPr>
        <sz val="12"/>
        <color theme="1"/>
        <rFont val="方正仿宋简体"/>
        <charset val="134"/>
      </rPr>
      <t>陈小芬</t>
    </r>
  </si>
  <si>
    <r>
      <rPr>
        <sz val="12"/>
        <color theme="1"/>
        <rFont val="Times New Roman"/>
        <charset val="134"/>
      </rPr>
      <t>1-11</t>
    </r>
    <r>
      <rPr>
        <sz val="12"/>
        <color theme="1"/>
        <rFont val="方正仿宋简体"/>
        <charset val="134"/>
      </rPr>
      <t>月</t>
    </r>
  </si>
  <si>
    <r>
      <rPr>
        <sz val="12"/>
        <color theme="1"/>
        <rFont val="方正仿宋简体"/>
        <charset val="134"/>
      </rPr>
      <t>党委副书记、董事、工会主席</t>
    </r>
  </si>
  <si>
    <r>
      <rPr>
        <sz val="12"/>
        <color theme="1"/>
        <rFont val="Times New Roman"/>
        <charset val="134"/>
      </rPr>
      <t>12</t>
    </r>
    <r>
      <rPr>
        <sz val="12"/>
        <color theme="1"/>
        <rFont val="方正仿宋简体"/>
        <charset val="134"/>
      </rPr>
      <t>月</t>
    </r>
  </si>
  <si>
    <r>
      <rPr>
        <sz val="12"/>
        <color theme="1"/>
        <rFont val="方正仿宋简体"/>
        <charset val="134"/>
      </rPr>
      <t>潘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方正仿宋简体"/>
        <charset val="134"/>
      </rPr>
      <t>进</t>
    </r>
  </si>
  <si>
    <r>
      <rPr>
        <sz val="12"/>
        <color theme="1"/>
        <rFont val="方正仿宋简体"/>
        <charset val="134"/>
      </rPr>
      <t>党委委员、纪委书记、监察专员</t>
    </r>
  </si>
  <si>
    <r>
      <rPr>
        <sz val="12"/>
        <color theme="1"/>
        <rFont val="方正仿宋简体"/>
        <charset val="134"/>
      </rPr>
      <t>李海军</t>
    </r>
  </si>
  <si>
    <r>
      <rPr>
        <sz val="12"/>
        <color theme="1"/>
        <rFont val="方正仿宋简体"/>
        <charset val="134"/>
      </rPr>
      <t>郭定国</t>
    </r>
  </si>
  <si>
    <r>
      <rPr>
        <sz val="12"/>
        <color theme="1"/>
        <rFont val="方正仿宋简体"/>
        <charset val="134"/>
      </rPr>
      <t>刘发国</t>
    </r>
  </si>
  <si>
    <r>
      <rPr>
        <sz val="12"/>
        <color theme="1"/>
        <rFont val="Times New Roman"/>
        <charset val="134"/>
      </rPr>
      <t>1-4</t>
    </r>
    <r>
      <rPr>
        <sz val="12"/>
        <color theme="1"/>
        <rFont val="方正仿宋简体"/>
        <charset val="134"/>
      </rPr>
      <t>月</t>
    </r>
  </si>
  <si>
    <r>
      <rPr>
        <sz val="12"/>
        <color theme="1"/>
        <rFont val="方正仿宋简体"/>
        <charset val="134"/>
      </rPr>
      <t>上表披露薪酬为泉州交发集团董事、监事、高级管理人员</t>
    </r>
    <r>
      <rPr>
        <sz val="12"/>
        <color theme="1"/>
        <rFont val="Times New Roman"/>
        <charset val="134"/>
      </rPr>
      <t>2022</t>
    </r>
    <r>
      <rPr>
        <sz val="12"/>
        <color theme="1"/>
        <rFont val="方正仿宋简体"/>
        <charset val="134"/>
      </rPr>
      <t>年度全部应发税前薪酬。</t>
    </r>
  </si>
  <si>
    <t>泉州水务集团有限公司2022年度薪酬信息披露表</t>
  </si>
  <si>
    <r>
      <rPr>
        <sz val="12"/>
        <color rgb="FF000000"/>
        <rFont val="方正仿宋简体"/>
        <charset val="134"/>
      </rPr>
      <t>黄建洪</t>
    </r>
  </si>
  <si>
    <r>
      <rPr>
        <sz val="12"/>
        <color rgb="FF000000"/>
        <rFont val="Times New Roman"/>
        <charset val="134"/>
      </rPr>
      <t>9-12</t>
    </r>
    <r>
      <rPr>
        <sz val="12"/>
        <color rgb="FF000000"/>
        <rFont val="方正仿宋简体"/>
        <charset val="134"/>
      </rPr>
      <t>月</t>
    </r>
  </si>
  <si>
    <r>
      <rPr>
        <sz val="12"/>
        <color rgb="FF000000"/>
        <rFont val="方正仿宋简体"/>
        <charset val="134"/>
      </rPr>
      <t>张嘉斌</t>
    </r>
  </si>
  <si>
    <r>
      <rPr>
        <sz val="12"/>
        <color rgb="FF000000"/>
        <rFont val="方正仿宋简体"/>
        <charset val="134"/>
      </rPr>
      <t>伍志宏</t>
    </r>
  </si>
  <si>
    <r>
      <rPr>
        <sz val="12"/>
        <color rgb="FF000000"/>
        <rFont val="方正仿宋简体"/>
        <charset val="134"/>
      </rPr>
      <t>苏湘华</t>
    </r>
  </si>
  <si>
    <r>
      <rPr>
        <sz val="12"/>
        <color rgb="FF000000"/>
        <rFont val="方正仿宋简体"/>
        <charset val="134"/>
      </rPr>
      <t>李秀梅</t>
    </r>
  </si>
  <si>
    <r>
      <rPr>
        <sz val="12"/>
        <color rgb="FF000000"/>
        <rFont val="方正仿宋简体"/>
        <charset val="134"/>
      </rPr>
      <t>刘秋志</t>
    </r>
  </si>
  <si>
    <r>
      <rPr>
        <sz val="12"/>
        <color theme="1"/>
        <rFont val="方正仿宋简体"/>
        <charset val="134"/>
      </rPr>
      <t>上表披露薪酬为泉州水务集团董事、监事、高级管理人员</t>
    </r>
    <r>
      <rPr>
        <sz val="12"/>
        <color theme="1"/>
        <rFont val="Times New Roman"/>
        <charset val="134"/>
      </rPr>
      <t>2022</t>
    </r>
    <r>
      <rPr>
        <sz val="12"/>
        <color theme="1"/>
        <rFont val="方正仿宋简体"/>
        <charset val="134"/>
      </rPr>
      <t>年度全部应发税前薪酬。</t>
    </r>
  </si>
  <si>
    <t>泉州晋江国际机场股份有限公司2022年度薪酬信息披露表</t>
  </si>
  <si>
    <t>黄剑峰</t>
  </si>
  <si>
    <t>党委副书记、董事、总经理</t>
  </si>
  <si>
    <t>陈东聆</t>
  </si>
  <si>
    <t>党委书记、副董事长</t>
  </si>
  <si>
    <r>
      <rPr>
        <sz val="12"/>
        <color theme="1"/>
        <rFont val="方正仿宋简体"/>
        <charset val="134"/>
      </rPr>
      <t>许党恩</t>
    </r>
  </si>
  <si>
    <r>
      <rPr>
        <sz val="12"/>
        <color rgb="FF000000"/>
        <rFont val="方正仿宋简体"/>
        <charset val="134"/>
      </rPr>
      <t>党委副书记、纪委书记</t>
    </r>
  </si>
  <si>
    <r>
      <rPr>
        <sz val="12"/>
        <color theme="1"/>
        <rFont val="方正仿宋简体"/>
        <charset val="134"/>
      </rPr>
      <t>李龙新</t>
    </r>
  </si>
  <si>
    <r>
      <rPr>
        <sz val="12"/>
        <color theme="1"/>
        <rFont val="方正仿宋简体"/>
        <charset val="134"/>
      </rPr>
      <t>陈火斌</t>
    </r>
  </si>
  <si>
    <r>
      <rPr>
        <sz val="12"/>
        <color theme="1"/>
        <rFont val="方正仿宋简体"/>
        <charset val="134"/>
      </rPr>
      <t>邱华</t>
    </r>
  </si>
  <si>
    <r>
      <rPr>
        <sz val="12"/>
        <color rgb="FF000000"/>
        <rFont val="方正仿宋简体"/>
        <charset val="134"/>
      </rPr>
      <t>党委委员、工会主席</t>
    </r>
  </si>
  <si>
    <r>
      <rPr>
        <sz val="12"/>
        <color theme="1"/>
        <rFont val="方正仿宋简体"/>
        <charset val="134"/>
      </rPr>
      <t>郑文灿</t>
    </r>
  </si>
  <si>
    <r>
      <rPr>
        <sz val="12"/>
        <color theme="1"/>
        <rFont val="方正仿宋简体"/>
        <charset val="134"/>
      </rPr>
      <t>杨德立</t>
    </r>
  </si>
  <si>
    <r>
      <rPr>
        <sz val="12"/>
        <color theme="1"/>
        <rFont val="方正仿宋简体"/>
        <charset val="134"/>
      </rPr>
      <t>上表披露薪酬为泉州晋江国际机场董事、监事、高级管理人员</t>
    </r>
    <r>
      <rPr>
        <sz val="12"/>
        <color theme="1"/>
        <rFont val="Times New Roman"/>
        <charset val="134"/>
      </rPr>
      <t>2022</t>
    </r>
    <r>
      <rPr>
        <sz val="12"/>
        <color theme="1"/>
        <rFont val="方正仿宋简体"/>
        <charset val="134"/>
      </rPr>
      <t>年度全部应发税前薪酬。</t>
    </r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</si>
</sst>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8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2"/>
      <color theme="1"/>
      <name val="仿宋_GB2312"/>
      <charset val="134"/>
    </font>
    <font>
      <sz val="12"/>
      <color theme="1"/>
      <name val="黑体"/>
      <charset val="134"/>
    </font>
    <font>
      <sz val="12"/>
      <color theme="1"/>
      <name val="方正仿宋简体"/>
      <charset val="134"/>
    </font>
    <font>
      <sz val="12"/>
      <color rgb="FF000000"/>
      <name val="方正仿宋简体"/>
      <charset val="134"/>
    </font>
    <font>
      <sz val="12"/>
      <color theme="1"/>
      <name val="Times New Roman"/>
      <charset val="134"/>
    </font>
    <font>
      <sz val="12"/>
      <color rgb="FF000000"/>
      <name val="Times New Roman"/>
      <charset val="134"/>
    </font>
    <font>
      <sz val="12"/>
      <color indexed="8"/>
      <name val="Times New Roman"/>
      <charset val="134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sz val="11"/>
      <color rgb="FFFF0000"/>
      <name val="宋体"/>
      <charset val="134"/>
      <scheme val="minor"/>
    </font>
    <font>
      <sz val="12"/>
      <name val="Times New Roman"/>
      <charset val="134"/>
    </font>
    <font>
      <sz val="12"/>
      <name val="方正仿宋简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color indexed="8"/>
      <name val="方正仿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>
      <alignment vertical="center"/>
    </xf>
    <xf numFmtId="0" fontId="15" fillId="0" borderId="0"/>
    <xf numFmtId="0" fontId="15" fillId="0" borderId="0"/>
    <xf numFmtId="0" fontId="26" fillId="0" borderId="0"/>
    <xf numFmtId="0" fontId="18" fillId="18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28" fillId="15" borderId="7" applyNumberFormat="false" applyAlignment="false" applyProtection="false">
      <alignment vertical="center"/>
    </xf>
    <xf numFmtId="0" fontId="29" fillId="21" borderId="8" applyNumberFormat="false" applyAlignment="false" applyProtection="false">
      <alignment vertical="center"/>
    </xf>
    <xf numFmtId="0" fontId="34" fillId="26" borderId="0" applyNumberFormat="false" applyBorder="false" applyAlignment="false" applyProtection="false">
      <alignment vertical="center"/>
    </xf>
    <xf numFmtId="0" fontId="27" fillId="0" borderId="5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35" fillId="0" borderId="10" applyNumberFormat="false" applyFill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7" fillId="2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2" fillId="0" borderId="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0" fillId="30" borderId="11" applyNumberFormat="false" applyFont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30" fillId="23" borderId="0" applyNumberFormat="false" applyBorder="false" applyAlignment="false" applyProtection="false">
      <alignment vertical="center"/>
    </xf>
    <xf numFmtId="0" fontId="24" fillId="15" borderId="4" applyNumberFormat="false" applyAlignment="false" applyProtection="false">
      <alignment vertical="center"/>
    </xf>
    <xf numFmtId="0" fontId="18" fillId="32" borderId="0" applyNumberFormat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18" fillId="33" borderId="0" applyNumberFormat="false" applyBorder="false" applyAlignment="false" applyProtection="false">
      <alignment vertical="center"/>
    </xf>
    <xf numFmtId="0" fontId="18" fillId="31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9" fillId="5" borderId="4" applyNumberFormat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true">
      <alignment vertical="center"/>
    </xf>
    <xf numFmtId="0" fontId="1" fillId="0" borderId="0" xfId="0" applyFont="true" applyFill="true">
      <alignment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 applyBorder="true" applyAlignment="true">
      <alignment horizontal="left" vertical="center"/>
    </xf>
    <xf numFmtId="0" fontId="5" fillId="0" borderId="1" xfId="0" applyFont="true" applyBorder="true" applyAlignment="true">
      <alignment horizontal="center" vertical="center" wrapText="true"/>
    </xf>
    <xf numFmtId="49" fontId="5" fillId="0" borderId="1" xfId="0" applyNumberFormat="true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177" fontId="8" fillId="0" borderId="1" xfId="0" applyNumberFormat="true" applyFont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8" fillId="0" borderId="0" xfId="0" applyFont="true" applyAlignment="true">
      <alignment horizontal="center" vertical="center"/>
    </xf>
    <xf numFmtId="0" fontId="6" fillId="0" borderId="0" xfId="0" applyFont="true" applyAlignment="true">
      <alignment horizontal="left" vertical="center" wrapText="true"/>
    </xf>
    <xf numFmtId="0" fontId="8" fillId="0" borderId="0" xfId="0" applyFont="true" applyAlignment="true">
      <alignment horizontal="left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177" fontId="10" fillId="0" borderId="1" xfId="0" applyNumberFormat="true" applyFont="true" applyFill="true" applyBorder="true" applyAlignment="true">
      <alignment horizontal="center" vertical="center" wrapText="true"/>
    </xf>
    <xf numFmtId="177" fontId="8" fillId="0" borderId="1" xfId="0" applyNumberFormat="true" applyFont="true" applyFill="true" applyBorder="true" applyAlignment="true">
      <alignment horizontal="center" vertical="center" wrapText="true"/>
    </xf>
    <xf numFmtId="0" fontId="11" fillId="0" borderId="0" xfId="0" applyFont="true">
      <alignment vertical="center"/>
    </xf>
    <xf numFmtId="0" fontId="12" fillId="0" borderId="0" xfId="0" applyFont="true">
      <alignment vertical="center"/>
    </xf>
    <xf numFmtId="0" fontId="13" fillId="0" borderId="0" xfId="0" applyFont="true">
      <alignment vertical="center"/>
    </xf>
    <xf numFmtId="0" fontId="9" fillId="2" borderId="1" xfId="0" applyFont="true" applyFill="true" applyBorder="true" applyAlignment="true">
      <alignment horizontal="center" vertical="center" wrapText="true"/>
    </xf>
    <xf numFmtId="177" fontId="9" fillId="2" borderId="1" xfId="0" applyNumberFormat="true" applyFont="true" applyFill="true" applyBorder="true" applyAlignment="true">
      <alignment horizontal="center" vertical="center" wrapText="true"/>
    </xf>
    <xf numFmtId="0" fontId="14" fillId="0" borderId="0" xfId="0" applyFont="true">
      <alignment vertical="center"/>
    </xf>
    <xf numFmtId="0" fontId="9" fillId="0" borderId="1" xfId="0" applyFont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15" fillId="0" borderId="1" xfId="0" applyFont="true" applyBorder="true" applyAlignment="true">
      <alignment horizontal="center" vertical="center" wrapText="true"/>
    </xf>
    <xf numFmtId="0" fontId="16" fillId="0" borderId="1" xfId="0" applyFont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2" xfId="0" applyFont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0" fontId="9" fillId="0" borderId="3" xfId="0" applyFont="true" applyBorder="true" applyAlignment="true">
      <alignment horizontal="center" vertical="center" wrapText="true"/>
    </xf>
    <xf numFmtId="177" fontId="9" fillId="0" borderId="1" xfId="0" applyNumberFormat="true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  <xf numFmtId="177" fontId="10" fillId="0" borderId="2" xfId="0" applyNumberFormat="true" applyFont="true" applyFill="true" applyBorder="true" applyAlignment="true">
      <alignment horizontal="center" vertical="center" wrapText="true"/>
    </xf>
    <xf numFmtId="0" fontId="10" fillId="0" borderId="3" xfId="0" applyFont="true" applyFill="true" applyBorder="true" applyAlignment="true">
      <alignment horizontal="center" vertical="center" wrapText="true"/>
    </xf>
    <xf numFmtId="177" fontId="10" fillId="0" borderId="3" xfId="0" applyNumberFormat="true" applyFont="true" applyFill="true" applyBorder="true" applyAlignment="true">
      <alignment horizontal="center" vertical="center" wrapText="true"/>
    </xf>
    <xf numFmtId="177" fontId="8" fillId="0" borderId="2" xfId="0" applyNumberFormat="true" applyFont="true" applyBorder="true" applyAlignment="true">
      <alignment horizontal="center" vertical="center" wrapText="true"/>
    </xf>
    <xf numFmtId="177" fontId="8" fillId="0" borderId="3" xfId="0" applyNumberFormat="true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 wrapText="true"/>
    </xf>
    <xf numFmtId="0" fontId="7" fillId="0" borderId="3" xfId="0" applyFont="true" applyBorder="true" applyAlignment="true">
      <alignment horizontal="center" vertical="center" wrapText="true"/>
    </xf>
    <xf numFmtId="0" fontId="10" fillId="0" borderId="1" xfId="0" applyNumberFormat="true" applyFont="true" applyFill="true" applyBorder="true" applyAlignment="true">
      <alignment horizontal="center" vertical="center" wrapText="true"/>
    </xf>
    <xf numFmtId="176" fontId="10" fillId="0" borderId="2" xfId="0" applyNumberFormat="true" applyFont="true" applyFill="true" applyBorder="true" applyAlignment="true">
      <alignment horizontal="center" vertical="center" wrapText="true"/>
    </xf>
    <xf numFmtId="176" fontId="10" fillId="0" borderId="3" xfId="0" applyNumberFormat="true" applyFont="true" applyFill="true" applyBorder="true" applyAlignment="true">
      <alignment horizontal="center" vertical="center" wrapText="true"/>
    </xf>
    <xf numFmtId="176" fontId="10" fillId="0" borderId="1" xfId="0" applyNumberFormat="true" applyFont="true" applyFill="true" applyBorder="true" applyAlignment="true">
      <alignment horizontal="center" vertical="center" wrapText="true"/>
    </xf>
    <xf numFmtId="58" fontId="8" fillId="0" borderId="1" xfId="0" applyNumberFormat="true" applyFont="true" applyBorder="true" applyAlignment="true">
      <alignment horizontal="center" vertical="center" wrapText="true"/>
    </xf>
  </cellXfs>
  <cellStyles count="53">
    <cellStyle name="常规" xfId="0" builtinId="0"/>
    <cellStyle name="常规 2" xfId="1"/>
    <cellStyle name=" 1" xfId="2"/>
    <cellStyle name="常规 6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40% - 强调文字颜色 4" xfId="25" builtinId="43"/>
    <cellStyle name="常规 3" xfId="26"/>
    <cellStyle name="链接单元格" xfId="27" builtinId="24"/>
    <cellStyle name="标题 4" xfId="28" builtinId="19"/>
    <cellStyle name="20% - 强调文字颜色 2" xfId="29" builtinId="34"/>
    <cellStyle name="货币[0]" xfId="30" builtinId="7"/>
    <cellStyle name="警告文本" xfId="31" builtinId="11"/>
    <cellStyle name="40% - 强调文字颜色 2" xfId="32" builtinId="35"/>
    <cellStyle name="注释" xfId="33" builtinId="10"/>
    <cellStyle name="60% - 强调文字颜色 3" xfId="34" builtinId="40"/>
    <cellStyle name="好" xfId="35" builtinId="26"/>
    <cellStyle name="20% - 强调文字颜色 5" xfId="36" builtinId="46"/>
    <cellStyle name="适中" xfId="37" builtinId="28"/>
    <cellStyle name="计算" xfId="38" builtinId="22"/>
    <cellStyle name="强调文字颜色 1" xfId="39" builtinId="29"/>
    <cellStyle name="60% - 强调文字颜色 4" xfId="40" builtinId="44"/>
    <cellStyle name="60% - 强调文字颜色 1" xfId="41" builtinId="32"/>
    <cellStyle name="强调文字颜色 2" xfId="42" builtinId="33"/>
    <cellStyle name="60% - 强调文字颜色 5" xfId="43" builtinId="48"/>
    <cellStyle name="百分比" xfId="44" builtinId="5"/>
    <cellStyle name="60% - 强调文字颜色 2" xfId="45" builtinId="36"/>
    <cellStyle name="货币" xfId="46" builtinId="4"/>
    <cellStyle name="强调文字颜色 3" xfId="47" builtinId="37"/>
    <cellStyle name="20% - 强调文字颜色 3" xfId="48" builtinId="38"/>
    <cellStyle name="输入" xfId="49" builtinId="20"/>
    <cellStyle name="40% - 强调文字颜色 3" xfId="50" builtinId="39"/>
    <cellStyle name="强调文字颜色 4" xfId="51" builtinId="41"/>
    <cellStyle name="20% - 强调文字颜色 4" xfId="52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14"/>
  <sheetViews>
    <sheetView tabSelected="1" workbookViewId="0">
      <selection activeCell="B8" sqref="B8"/>
    </sheetView>
  </sheetViews>
  <sheetFormatPr defaultColWidth="9" defaultRowHeight="13.5"/>
  <cols>
    <col min="2" max="2" width="20.25" customWidth="true"/>
    <col min="3" max="3" width="13.375" customWidth="true"/>
    <col min="4" max="4" width="15.25" customWidth="true"/>
    <col min="5" max="5" width="18.25" customWidth="true"/>
    <col min="6" max="6" width="9.875" customWidth="true"/>
    <col min="7" max="7" width="12.625" customWidth="true"/>
    <col min="8" max="8" width="11.25" customWidth="true"/>
    <col min="9" max="9" width="17.875" customWidth="true"/>
  </cols>
  <sheetData>
    <row r="1" ht="35" customHeight="true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14.25" spans="1:9">
      <c r="A2" s="5"/>
      <c r="B2" s="5"/>
      <c r="C2" s="5"/>
      <c r="D2" s="5"/>
      <c r="E2" s="5"/>
      <c r="F2" s="5"/>
      <c r="G2" s="5"/>
      <c r="H2" s="5"/>
      <c r="I2" s="5"/>
    </row>
    <row r="3" s="21" customFormat="true" ht="20" customHeight="true" spans="1:9">
      <c r="A3" s="6" t="s">
        <v>1</v>
      </c>
      <c r="B3" s="6" t="s">
        <v>2</v>
      </c>
      <c r="C3" s="6" t="s">
        <v>3</v>
      </c>
      <c r="D3" s="6" t="s">
        <v>4</v>
      </c>
      <c r="E3" s="6"/>
      <c r="F3" s="6"/>
      <c r="G3" s="6"/>
      <c r="H3" s="6" t="s">
        <v>5</v>
      </c>
      <c r="I3" s="6" t="s">
        <v>6</v>
      </c>
    </row>
    <row r="4" s="21" customFormat="true" ht="80" customHeight="true" spans="1:9">
      <c r="A4" s="6"/>
      <c r="B4" s="6"/>
      <c r="C4" s="6"/>
      <c r="D4" s="6" t="s">
        <v>7</v>
      </c>
      <c r="E4" s="6" t="s">
        <v>8</v>
      </c>
      <c r="F4" s="6" t="s">
        <v>9</v>
      </c>
      <c r="G4" s="6" t="s">
        <v>10</v>
      </c>
      <c r="H4" s="6"/>
      <c r="I4" s="6"/>
    </row>
    <row r="5" s="21" customFormat="true" ht="28.5" spans="1:9">
      <c r="A5" s="6"/>
      <c r="B5" s="6"/>
      <c r="C5" s="6"/>
      <c r="D5" s="7" t="s">
        <v>11</v>
      </c>
      <c r="E5" s="17" t="s">
        <v>12</v>
      </c>
      <c r="F5" s="7" t="s">
        <v>13</v>
      </c>
      <c r="G5" s="6" t="s">
        <v>14</v>
      </c>
      <c r="H5" s="6"/>
      <c r="I5" s="6"/>
    </row>
    <row r="6" ht="40" customHeight="true" spans="1:9">
      <c r="A6" s="10" t="s">
        <v>15</v>
      </c>
      <c r="B6" s="9" t="s">
        <v>16</v>
      </c>
      <c r="C6" s="10" t="s">
        <v>17</v>
      </c>
      <c r="D6" s="11">
        <f>94.8-39.01</f>
        <v>55.79</v>
      </c>
      <c r="E6" s="19">
        <v>18.65</v>
      </c>
      <c r="F6" s="19">
        <v>0</v>
      </c>
      <c r="G6" s="19">
        <f t="shared" ref="G6:G13" si="0">D6+E6+F6</f>
        <v>74.44</v>
      </c>
      <c r="H6" s="18" t="s">
        <v>18</v>
      </c>
      <c r="I6" s="19">
        <v>0</v>
      </c>
    </row>
    <row r="7" ht="40" customHeight="true" spans="1:9">
      <c r="A7" s="10" t="s">
        <v>19</v>
      </c>
      <c r="B7" s="9" t="s">
        <v>20</v>
      </c>
      <c r="C7" s="10" t="s">
        <v>21</v>
      </c>
      <c r="D7" s="11">
        <v>4.69</v>
      </c>
      <c r="E7" s="19">
        <v>2.49</v>
      </c>
      <c r="F7" s="19">
        <v>0</v>
      </c>
      <c r="G7" s="19">
        <f t="shared" si="0"/>
        <v>7.18</v>
      </c>
      <c r="H7" s="18" t="s">
        <v>18</v>
      </c>
      <c r="I7" s="19">
        <v>0</v>
      </c>
    </row>
    <row r="8" ht="40" customHeight="true" spans="1:9">
      <c r="A8" s="12" t="s">
        <v>22</v>
      </c>
      <c r="B8" s="9" t="s">
        <v>20</v>
      </c>
      <c r="C8" s="10" t="s">
        <v>23</v>
      </c>
      <c r="D8" s="11">
        <f>90.11-39.01</f>
        <v>51.1</v>
      </c>
      <c r="E8" s="19">
        <v>16.17</v>
      </c>
      <c r="F8" s="19">
        <v>0</v>
      </c>
      <c r="G8" s="19">
        <f t="shared" si="0"/>
        <v>67.27</v>
      </c>
      <c r="H8" s="18" t="s">
        <v>18</v>
      </c>
      <c r="I8" s="19">
        <v>0</v>
      </c>
    </row>
    <row r="9" ht="40" customHeight="true" spans="1:9">
      <c r="A9" s="10" t="s">
        <v>24</v>
      </c>
      <c r="B9" s="9" t="s">
        <v>25</v>
      </c>
      <c r="C9" s="10" t="s">
        <v>17</v>
      </c>
      <c r="D9" s="11">
        <f>77.6865-30.2655</f>
        <v>47.421</v>
      </c>
      <c r="E9" s="19">
        <v>16.6</v>
      </c>
      <c r="F9" s="19">
        <v>0</v>
      </c>
      <c r="G9" s="19">
        <f t="shared" si="0"/>
        <v>64.021</v>
      </c>
      <c r="H9" s="18" t="s">
        <v>18</v>
      </c>
      <c r="I9" s="19">
        <v>0</v>
      </c>
    </row>
    <row r="10" ht="40" customHeight="true" spans="1:9">
      <c r="A10" s="10" t="s">
        <v>26</v>
      </c>
      <c r="B10" s="9" t="s">
        <v>27</v>
      </c>
      <c r="C10" s="10" t="s">
        <v>17</v>
      </c>
      <c r="D10" s="11">
        <f>79.2445-30.5935</f>
        <v>48.651</v>
      </c>
      <c r="E10" s="19">
        <v>16.79</v>
      </c>
      <c r="F10" s="19">
        <v>0</v>
      </c>
      <c r="G10" s="19">
        <f t="shared" si="0"/>
        <v>65.441</v>
      </c>
      <c r="H10" s="18" t="s">
        <v>18</v>
      </c>
      <c r="I10" s="19">
        <v>0</v>
      </c>
    </row>
    <row r="11" ht="40" customHeight="true" spans="1:9">
      <c r="A11" s="10" t="s">
        <v>28</v>
      </c>
      <c r="B11" s="9" t="s">
        <v>29</v>
      </c>
      <c r="C11" s="10" t="s">
        <v>17</v>
      </c>
      <c r="D11" s="11">
        <f>77.6865-30.2655</f>
        <v>47.421</v>
      </c>
      <c r="E11" s="19">
        <v>16.6</v>
      </c>
      <c r="F11" s="19">
        <v>0</v>
      </c>
      <c r="G11" s="19">
        <f t="shared" si="0"/>
        <v>64.021</v>
      </c>
      <c r="H11" s="18" t="s">
        <v>18</v>
      </c>
      <c r="I11" s="19">
        <v>0</v>
      </c>
    </row>
    <row r="12" ht="40" customHeight="true" spans="1:9">
      <c r="A12" s="10" t="s">
        <v>30</v>
      </c>
      <c r="B12" s="9" t="s">
        <v>31</v>
      </c>
      <c r="C12" s="10" t="s">
        <v>17</v>
      </c>
      <c r="D12" s="11">
        <f>73.1265-25.7055</f>
        <v>47.421</v>
      </c>
      <c r="E12" s="19">
        <v>16.05</v>
      </c>
      <c r="F12" s="19">
        <v>0</v>
      </c>
      <c r="G12" s="19">
        <f t="shared" si="0"/>
        <v>63.471</v>
      </c>
      <c r="H12" s="18" t="s">
        <v>18</v>
      </c>
      <c r="I12" s="19">
        <v>0</v>
      </c>
    </row>
    <row r="13" ht="40" customHeight="true" spans="1:9">
      <c r="A13" s="10" t="s">
        <v>32</v>
      </c>
      <c r="B13" s="9" t="s">
        <v>27</v>
      </c>
      <c r="C13" s="10" t="s">
        <v>17</v>
      </c>
      <c r="D13" s="11">
        <f>28.866-3.66</f>
        <v>25.206</v>
      </c>
      <c r="E13" s="19">
        <v>10.66</v>
      </c>
      <c r="F13" s="19">
        <v>0</v>
      </c>
      <c r="G13" s="19">
        <f t="shared" si="0"/>
        <v>35.866</v>
      </c>
      <c r="H13" s="18" t="s">
        <v>18</v>
      </c>
      <c r="I13" s="19">
        <v>0</v>
      </c>
    </row>
    <row r="14" s="3" customFormat="true" ht="63" customHeight="true" spans="1:9">
      <c r="A14" s="14" t="s">
        <v>33</v>
      </c>
      <c r="B14" s="15" t="s">
        <v>34</v>
      </c>
      <c r="C14" s="16"/>
      <c r="D14" s="16"/>
      <c r="E14" s="16"/>
      <c r="F14" s="16"/>
      <c r="G14" s="16"/>
      <c r="H14" s="16"/>
      <c r="I14" s="16"/>
    </row>
  </sheetData>
  <mergeCells count="9">
    <mergeCell ref="A1:I1"/>
    <mergeCell ref="A2:I2"/>
    <mergeCell ref="D3:G3"/>
    <mergeCell ref="B14:I14"/>
    <mergeCell ref="A3:A5"/>
    <mergeCell ref="B3:B5"/>
    <mergeCell ref="C3:C5"/>
    <mergeCell ref="H3:H5"/>
    <mergeCell ref="I3:I5"/>
  </mergeCells>
  <printOptions horizontalCentered="true" verticalCentered="true"/>
  <pageMargins left="0.708333333333333" right="0.708333333333333" top="0.747916666666667" bottom="0.747916666666667" header="0.314583333333333" footer="0.314583333333333"/>
  <pageSetup paperSize="9" scale="87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15"/>
  <sheetViews>
    <sheetView workbookViewId="0">
      <selection activeCell="B15" sqref="B15:I15"/>
    </sheetView>
  </sheetViews>
  <sheetFormatPr defaultColWidth="9" defaultRowHeight="13.5"/>
  <cols>
    <col min="2" max="2" width="20.25" customWidth="true"/>
    <col min="3" max="3" width="13.375" customWidth="true"/>
    <col min="4" max="4" width="15.25" customWidth="true"/>
    <col min="5" max="5" width="18.25" customWidth="true"/>
    <col min="6" max="6" width="9.875" customWidth="true"/>
    <col min="7" max="7" width="14.875" customWidth="true"/>
    <col min="8" max="8" width="11.25" customWidth="true"/>
    <col min="9" max="9" width="17.875" customWidth="true"/>
  </cols>
  <sheetData>
    <row r="1" ht="32.25" spans="1:9">
      <c r="A1" s="4" t="s">
        <v>35</v>
      </c>
      <c r="B1" s="4"/>
      <c r="C1" s="4"/>
      <c r="D1" s="4"/>
      <c r="E1" s="4"/>
      <c r="F1" s="4"/>
      <c r="G1" s="4"/>
      <c r="H1" s="4"/>
      <c r="I1" s="4"/>
    </row>
    <row r="2" ht="14.25" spans="1:9">
      <c r="A2" s="5"/>
      <c r="B2" s="5"/>
      <c r="C2" s="5"/>
      <c r="D2" s="5"/>
      <c r="E2" s="5"/>
      <c r="F2" s="5"/>
      <c r="G2" s="5"/>
      <c r="H2" s="5"/>
      <c r="I2" s="5"/>
    </row>
    <row r="3" ht="27" customHeight="true" spans="1:9">
      <c r="A3" s="6" t="s">
        <v>1</v>
      </c>
      <c r="B3" s="6" t="s">
        <v>2</v>
      </c>
      <c r="C3" s="6" t="s">
        <v>3</v>
      </c>
      <c r="D3" s="6" t="s">
        <v>4</v>
      </c>
      <c r="E3" s="6"/>
      <c r="F3" s="6"/>
      <c r="G3" s="6"/>
      <c r="H3" s="6" t="s">
        <v>5</v>
      </c>
      <c r="I3" s="6" t="s">
        <v>6</v>
      </c>
    </row>
    <row r="4" ht="76" customHeight="true" spans="1:9">
      <c r="A4" s="6"/>
      <c r="B4" s="6"/>
      <c r="C4" s="6"/>
      <c r="D4" s="6" t="s">
        <v>7</v>
      </c>
      <c r="E4" s="6" t="s">
        <v>8</v>
      </c>
      <c r="F4" s="6" t="s">
        <v>9</v>
      </c>
      <c r="G4" s="6" t="s">
        <v>10</v>
      </c>
      <c r="H4" s="6"/>
      <c r="I4" s="6"/>
    </row>
    <row r="5" ht="28.5" spans="1:9">
      <c r="A5" s="6"/>
      <c r="B5" s="6"/>
      <c r="C5" s="6"/>
      <c r="D5" s="7" t="s">
        <v>11</v>
      </c>
      <c r="E5" s="17" t="s">
        <v>12</v>
      </c>
      <c r="F5" s="7" t="s">
        <v>13</v>
      </c>
      <c r="G5" s="6" t="s">
        <v>14</v>
      </c>
      <c r="H5" s="6"/>
      <c r="I5" s="6"/>
    </row>
    <row r="6" ht="40" customHeight="true" spans="1:9">
      <c r="A6" s="10" t="s">
        <v>36</v>
      </c>
      <c r="B6" s="36" t="s">
        <v>20</v>
      </c>
      <c r="C6" s="10" t="s">
        <v>21</v>
      </c>
      <c r="D6" s="27">
        <f>4.68</f>
        <v>4.68</v>
      </c>
      <c r="E6" s="19">
        <v>2.5</v>
      </c>
      <c r="F6" s="19">
        <v>0</v>
      </c>
      <c r="G6" s="19">
        <f>D6+E6+F6</f>
        <v>7.18</v>
      </c>
      <c r="H6" s="18" t="s">
        <v>18</v>
      </c>
      <c r="I6" s="19">
        <v>0</v>
      </c>
    </row>
    <row r="7" ht="40" customHeight="true" spans="1:9">
      <c r="A7" s="8" t="s">
        <v>37</v>
      </c>
      <c r="B7" s="36" t="s">
        <v>20</v>
      </c>
      <c r="C7" s="50" t="s">
        <v>17</v>
      </c>
      <c r="D7" s="27">
        <f>69.41-17.64</f>
        <v>51.77</v>
      </c>
      <c r="E7" s="19">
        <v>10.26</v>
      </c>
      <c r="F7" s="19">
        <v>0</v>
      </c>
      <c r="G7" s="19">
        <f>D7+E7+F7</f>
        <v>62.03</v>
      </c>
      <c r="H7" s="18" t="s">
        <v>38</v>
      </c>
      <c r="I7" s="19">
        <v>0</v>
      </c>
    </row>
    <row r="8" ht="40" customHeight="true" spans="1:9">
      <c r="A8" s="10" t="s">
        <v>39</v>
      </c>
      <c r="B8" s="10" t="s">
        <v>40</v>
      </c>
      <c r="C8" s="10" t="s">
        <v>17</v>
      </c>
      <c r="D8" s="27">
        <f>29.65-3.9</f>
        <v>25.75</v>
      </c>
      <c r="E8" s="19">
        <v>10.87</v>
      </c>
      <c r="F8" s="19">
        <v>0</v>
      </c>
      <c r="G8" s="19">
        <f t="shared" ref="G8:G14" si="0">D8+E8+F8</f>
        <v>36.62</v>
      </c>
      <c r="H8" s="18" t="s">
        <v>18</v>
      </c>
      <c r="I8" s="19">
        <v>0</v>
      </c>
    </row>
    <row r="9" ht="40" customHeight="true" spans="1:9">
      <c r="A9" s="10" t="s">
        <v>41</v>
      </c>
      <c r="B9" s="36" t="s">
        <v>27</v>
      </c>
      <c r="C9" s="10" t="s">
        <v>17</v>
      </c>
      <c r="D9" s="27">
        <f>75.99-29.61</f>
        <v>46.38</v>
      </c>
      <c r="E9" s="19">
        <v>10.87</v>
      </c>
      <c r="F9" s="19">
        <v>0</v>
      </c>
      <c r="G9" s="19">
        <f t="shared" si="0"/>
        <v>57.25</v>
      </c>
      <c r="H9" s="18" t="s">
        <v>18</v>
      </c>
      <c r="I9" s="19">
        <v>0</v>
      </c>
    </row>
    <row r="10" ht="40" customHeight="true" spans="1:9">
      <c r="A10" s="10" t="s">
        <v>42</v>
      </c>
      <c r="B10" s="10" t="s">
        <v>43</v>
      </c>
      <c r="C10" s="10" t="s">
        <v>17</v>
      </c>
      <c r="D10" s="27">
        <f>74.66-29.32</f>
        <v>45.34</v>
      </c>
      <c r="E10" s="19">
        <v>10.87</v>
      </c>
      <c r="F10" s="19">
        <v>0</v>
      </c>
      <c r="G10" s="19">
        <f t="shared" si="0"/>
        <v>56.21</v>
      </c>
      <c r="H10" s="18" t="s">
        <v>18</v>
      </c>
      <c r="I10" s="19">
        <v>0</v>
      </c>
    </row>
    <row r="11" ht="40" customHeight="true" spans="1:9">
      <c r="A11" s="10" t="s">
        <v>44</v>
      </c>
      <c r="B11" s="10" t="s">
        <v>43</v>
      </c>
      <c r="C11" s="10" t="s">
        <v>17</v>
      </c>
      <c r="D11" s="27">
        <f>74.65-29.31</f>
        <v>45.34</v>
      </c>
      <c r="E11" s="19">
        <v>10.87</v>
      </c>
      <c r="F11" s="19">
        <v>0</v>
      </c>
      <c r="G11" s="19">
        <f t="shared" si="0"/>
        <v>56.21</v>
      </c>
      <c r="H11" s="18" t="s">
        <v>18</v>
      </c>
      <c r="I11" s="19">
        <v>0</v>
      </c>
    </row>
    <row r="12" ht="40" customHeight="true" spans="1:9">
      <c r="A12" s="10" t="s">
        <v>45</v>
      </c>
      <c r="B12" s="10" t="s">
        <v>46</v>
      </c>
      <c r="C12" s="10" t="s">
        <v>17</v>
      </c>
      <c r="D12" s="27">
        <f>68.77-23.43</f>
        <v>45.34</v>
      </c>
      <c r="E12" s="19">
        <v>10.87</v>
      </c>
      <c r="F12" s="19">
        <v>0</v>
      </c>
      <c r="G12" s="19">
        <f t="shared" si="0"/>
        <v>56.21</v>
      </c>
      <c r="H12" s="18" t="s">
        <v>18</v>
      </c>
      <c r="I12" s="19">
        <v>0</v>
      </c>
    </row>
    <row r="13" ht="40" customHeight="true" spans="1:9">
      <c r="A13" s="10" t="s">
        <v>47</v>
      </c>
      <c r="B13" s="10" t="s">
        <v>48</v>
      </c>
      <c r="C13" s="10" t="s">
        <v>17</v>
      </c>
      <c r="D13" s="27">
        <f>28.17-3.58</f>
        <v>24.59</v>
      </c>
      <c r="E13" s="19">
        <v>10.87</v>
      </c>
      <c r="F13" s="19">
        <v>0</v>
      </c>
      <c r="G13" s="19">
        <f t="shared" si="0"/>
        <v>35.46</v>
      </c>
      <c r="H13" s="18" t="s">
        <v>18</v>
      </c>
      <c r="I13" s="19">
        <v>0</v>
      </c>
    </row>
    <row r="14" ht="40" customHeight="true" spans="1:9">
      <c r="A14" s="10" t="s">
        <v>49</v>
      </c>
      <c r="B14" s="10" t="s">
        <v>43</v>
      </c>
      <c r="C14" s="10" t="s">
        <v>50</v>
      </c>
      <c r="D14" s="27">
        <v>10.63</v>
      </c>
      <c r="E14" s="20">
        <v>6.41</v>
      </c>
      <c r="F14" s="19">
        <v>0</v>
      </c>
      <c r="G14" s="19">
        <f t="shared" si="0"/>
        <v>17.04</v>
      </c>
      <c r="H14" s="18" t="s">
        <v>18</v>
      </c>
      <c r="I14" s="19">
        <v>0</v>
      </c>
    </row>
    <row r="15" s="23" customFormat="true" ht="45" customHeight="true" spans="1:9">
      <c r="A15" s="14" t="s">
        <v>33</v>
      </c>
      <c r="B15" s="15" t="s">
        <v>51</v>
      </c>
      <c r="C15" s="16"/>
      <c r="D15" s="16"/>
      <c r="E15" s="16"/>
      <c r="F15" s="16"/>
      <c r="G15" s="16"/>
      <c r="H15" s="16"/>
      <c r="I15" s="16"/>
    </row>
  </sheetData>
  <mergeCells count="9">
    <mergeCell ref="A1:I1"/>
    <mergeCell ref="A2:I2"/>
    <mergeCell ref="D3:G3"/>
    <mergeCell ref="B15:I15"/>
    <mergeCell ref="A3:A5"/>
    <mergeCell ref="B3:B5"/>
    <mergeCell ref="C3:C5"/>
    <mergeCell ref="H3:H5"/>
    <mergeCell ref="I3:I5"/>
  </mergeCells>
  <printOptions horizontalCentered="true" verticalCentered="true"/>
  <pageMargins left="0.708333333333333" right="0.708333333333333" top="0.196527777777778" bottom="0.156944444444444" header="0.314583333333333" footer="0.314583333333333"/>
  <pageSetup paperSize="9" scale="94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16"/>
  <sheetViews>
    <sheetView topLeftCell="A3" workbookViewId="0">
      <selection activeCell="B10" sqref="B10"/>
    </sheetView>
  </sheetViews>
  <sheetFormatPr defaultColWidth="9" defaultRowHeight="13.5"/>
  <cols>
    <col min="2" max="2" width="22.125" customWidth="true"/>
    <col min="3" max="3" width="13.375" customWidth="true"/>
    <col min="4" max="4" width="15.25" customWidth="true"/>
    <col min="5" max="5" width="18.25" customWidth="true"/>
    <col min="6" max="6" width="9.875" customWidth="true"/>
    <col min="7" max="7" width="12.625" customWidth="true"/>
    <col min="8" max="8" width="11.25" customWidth="true"/>
    <col min="9" max="9" width="17.875" customWidth="true"/>
  </cols>
  <sheetData>
    <row r="1" ht="32.25" spans="1:9">
      <c r="A1" s="4" t="s">
        <v>52</v>
      </c>
      <c r="B1" s="4"/>
      <c r="C1" s="4"/>
      <c r="D1" s="4"/>
      <c r="E1" s="4"/>
      <c r="F1" s="4"/>
      <c r="G1" s="4"/>
      <c r="H1" s="4"/>
      <c r="I1" s="4"/>
    </row>
    <row r="2" ht="14.25" spans="1:9">
      <c r="A2" s="5"/>
      <c r="B2" s="5"/>
      <c r="C2" s="5"/>
      <c r="D2" s="5"/>
      <c r="E2" s="5"/>
      <c r="F2" s="5"/>
      <c r="G2" s="5"/>
      <c r="H2" s="5"/>
      <c r="I2" s="5"/>
    </row>
    <row r="3" s="21" customFormat="true" ht="20" customHeight="true" spans="1:9">
      <c r="A3" s="6" t="s">
        <v>1</v>
      </c>
      <c r="B3" s="6" t="s">
        <v>2</v>
      </c>
      <c r="C3" s="6" t="s">
        <v>3</v>
      </c>
      <c r="D3" s="6" t="s">
        <v>4</v>
      </c>
      <c r="E3" s="6"/>
      <c r="F3" s="6"/>
      <c r="G3" s="6"/>
      <c r="H3" s="6" t="s">
        <v>5</v>
      </c>
      <c r="I3" s="6" t="s">
        <v>6</v>
      </c>
    </row>
    <row r="4" s="21" customFormat="true" ht="68" customHeight="true" spans="1:9">
      <c r="A4" s="6"/>
      <c r="B4" s="6"/>
      <c r="C4" s="6"/>
      <c r="D4" s="6" t="s">
        <v>7</v>
      </c>
      <c r="E4" s="6" t="s">
        <v>8</v>
      </c>
      <c r="F4" s="6" t="s">
        <v>9</v>
      </c>
      <c r="G4" s="6" t="s">
        <v>10</v>
      </c>
      <c r="H4" s="6"/>
      <c r="I4" s="6"/>
    </row>
    <row r="5" s="21" customFormat="true" ht="28.5" spans="1:9">
      <c r="A5" s="6"/>
      <c r="B5" s="6"/>
      <c r="C5" s="6"/>
      <c r="D5" s="7" t="s">
        <v>11</v>
      </c>
      <c r="E5" s="17" t="s">
        <v>12</v>
      </c>
      <c r="F5" s="7" t="s">
        <v>13</v>
      </c>
      <c r="G5" s="6" t="s">
        <v>14</v>
      </c>
      <c r="H5" s="6"/>
      <c r="I5" s="6"/>
    </row>
    <row r="6" ht="40" customHeight="true" spans="1:9">
      <c r="A6" s="43" t="s">
        <v>53</v>
      </c>
      <c r="B6" s="13" t="s">
        <v>54</v>
      </c>
      <c r="C6" s="13" t="s">
        <v>55</v>
      </c>
      <c r="D6" s="27">
        <f>94.32-38.52</f>
        <v>55.8</v>
      </c>
      <c r="E6" s="18">
        <v>19.82</v>
      </c>
      <c r="F6" s="19">
        <v>0</v>
      </c>
      <c r="G6" s="46">
        <f>D6+E6+F6</f>
        <v>75.62</v>
      </c>
      <c r="H6" s="18" t="s">
        <v>18</v>
      </c>
      <c r="I6" s="11">
        <v>0</v>
      </c>
    </row>
    <row r="7" ht="40" customHeight="true" spans="1:9">
      <c r="A7" s="44" t="s">
        <v>56</v>
      </c>
      <c r="B7" s="9" t="s">
        <v>27</v>
      </c>
      <c r="C7" s="13" t="s">
        <v>57</v>
      </c>
      <c r="D7" s="32">
        <f>71.64-23.51</f>
        <v>48.13</v>
      </c>
      <c r="E7" s="38">
        <v>17.1</v>
      </c>
      <c r="F7" s="38">
        <v>0</v>
      </c>
      <c r="G7" s="47">
        <f>D7+E7+F7</f>
        <v>65.23</v>
      </c>
      <c r="H7" s="37" t="s">
        <v>38</v>
      </c>
      <c r="I7" s="41">
        <v>0</v>
      </c>
    </row>
    <row r="8" ht="40" customHeight="true" spans="1:9">
      <c r="A8" s="45"/>
      <c r="B8" s="13" t="s">
        <v>58</v>
      </c>
      <c r="C8" s="13" t="s">
        <v>59</v>
      </c>
      <c r="D8" s="34"/>
      <c r="E8" s="40"/>
      <c r="F8" s="40"/>
      <c r="G8" s="48"/>
      <c r="H8" s="39"/>
      <c r="I8" s="42"/>
    </row>
    <row r="9" ht="40" customHeight="true" spans="1:9">
      <c r="A9" s="27" t="s">
        <v>60</v>
      </c>
      <c r="B9" s="13" t="s">
        <v>61</v>
      </c>
      <c r="C9" s="13" t="s">
        <v>55</v>
      </c>
      <c r="D9" s="27">
        <f>25.73-2.83</f>
        <v>22.9</v>
      </c>
      <c r="E9" s="18">
        <v>11.59</v>
      </c>
      <c r="F9" s="19">
        <v>0</v>
      </c>
      <c r="G9" s="49">
        <f>D9+E9+F9</f>
        <v>34.49</v>
      </c>
      <c r="H9" s="18" t="s">
        <v>18</v>
      </c>
      <c r="I9" s="11">
        <v>0</v>
      </c>
    </row>
    <row r="10" ht="40" customHeight="true" spans="1:9">
      <c r="A10" s="27" t="s">
        <v>62</v>
      </c>
      <c r="B10" s="13" t="s">
        <v>63</v>
      </c>
      <c r="C10" s="13" t="s">
        <v>55</v>
      </c>
      <c r="D10" s="27">
        <f>77.36-29.93</f>
        <v>47.43</v>
      </c>
      <c r="E10" s="18">
        <v>17.78</v>
      </c>
      <c r="F10" s="19">
        <v>0</v>
      </c>
      <c r="G10" s="49">
        <f>D10+E10+F10</f>
        <v>65.21</v>
      </c>
      <c r="H10" s="18" t="s">
        <v>18</v>
      </c>
      <c r="I10" s="11">
        <v>0</v>
      </c>
    </row>
    <row r="11" ht="40" customHeight="true" spans="1:9">
      <c r="A11" s="27" t="s">
        <v>64</v>
      </c>
      <c r="B11" s="13" t="s">
        <v>65</v>
      </c>
      <c r="C11" s="13" t="s">
        <v>55</v>
      </c>
      <c r="D11" s="27">
        <f>77.36-29.93</f>
        <v>47.43</v>
      </c>
      <c r="E11" s="18">
        <v>17.77</v>
      </c>
      <c r="F11" s="19">
        <v>0</v>
      </c>
      <c r="G11" s="49">
        <f>D11+E11+F11</f>
        <v>65.2</v>
      </c>
      <c r="H11" s="18" t="s">
        <v>18</v>
      </c>
      <c r="I11" s="11">
        <v>0</v>
      </c>
    </row>
    <row r="12" ht="40" customHeight="true" spans="1:9">
      <c r="A12" s="27" t="s">
        <v>66</v>
      </c>
      <c r="B12" s="9" t="s">
        <v>67</v>
      </c>
      <c r="C12" s="13" t="s">
        <v>55</v>
      </c>
      <c r="D12" s="27">
        <f>71.53-23.64</f>
        <v>47.89</v>
      </c>
      <c r="E12" s="18">
        <v>17.07</v>
      </c>
      <c r="F12" s="19">
        <v>0</v>
      </c>
      <c r="G12" s="46">
        <f>D12+E12+F12</f>
        <v>64.96</v>
      </c>
      <c r="H12" s="18" t="s">
        <v>18</v>
      </c>
      <c r="I12" s="11">
        <v>0</v>
      </c>
    </row>
    <row r="13" ht="40" customHeight="true" spans="1:9">
      <c r="A13" s="27" t="s">
        <v>68</v>
      </c>
      <c r="B13" s="13" t="s">
        <v>69</v>
      </c>
      <c r="C13" s="13" t="s">
        <v>59</v>
      </c>
      <c r="D13" s="27">
        <v>3.99</v>
      </c>
      <c r="E13" s="18">
        <v>2.72</v>
      </c>
      <c r="F13" s="19">
        <v>0</v>
      </c>
      <c r="G13" s="46">
        <f>D13+E13+F13</f>
        <v>6.71</v>
      </c>
      <c r="H13" s="18" t="s">
        <v>18</v>
      </c>
      <c r="I13" s="11">
        <v>0</v>
      </c>
    </row>
    <row r="14" ht="40" customHeight="true" spans="1:9">
      <c r="A14" s="13" t="s">
        <v>70</v>
      </c>
      <c r="B14" s="13" t="s">
        <v>69</v>
      </c>
      <c r="C14" s="13" t="s">
        <v>71</v>
      </c>
      <c r="D14" s="27">
        <f>58.08-15.5</f>
        <v>42.58</v>
      </c>
      <c r="E14" s="18">
        <v>12.49</v>
      </c>
      <c r="F14" s="19">
        <v>0</v>
      </c>
      <c r="G14" s="46">
        <f>D14+E14+F14</f>
        <v>55.07</v>
      </c>
      <c r="H14" s="18" t="s">
        <v>18</v>
      </c>
      <c r="I14" s="11">
        <v>0</v>
      </c>
    </row>
    <row r="15" s="3" customFormat="true" ht="45" customHeight="true" spans="1:9">
      <c r="A15" s="14" t="s">
        <v>33</v>
      </c>
      <c r="B15" s="15" t="s">
        <v>72</v>
      </c>
      <c r="C15" s="16"/>
      <c r="D15" s="16"/>
      <c r="E15" s="16"/>
      <c r="F15" s="16"/>
      <c r="G15" s="16"/>
      <c r="H15" s="16"/>
      <c r="I15" s="16"/>
    </row>
    <row r="16" spans="2:9">
      <c r="B16" s="26"/>
      <c r="C16" s="26"/>
      <c r="D16" s="26"/>
      <c r="E16" s="26"/>
      <c r="F16" s="26"/>
      <c r="G16" s="26"/>
      <c r="H16" s="26"/>
      <c r="I16" s="26"/>
    </row>
  </sheetData>
  <mergeCells count="16">
    <mergeCell ref="A1:I1"/>
    <mergeCell ref="A2:I2"/>
    <mergeCell ref="D3:G3"/>
    <mergeCell ref="B15:I15"/>
    <mergeCell ref="A3:A5"/>
    <mergeCell ref="A7:A8"/>
    <mergeCell ref="B3:B5"/>
    <mergeCell ref="C3:C5"/>
    <mergeCell ref="D7:D8"/>
    <mergeCell ref="E7:E8"/>
    <mergeCell ref="F7:F8"/>
    <mergeCell ref="G7:G8"/>
    <mergeCell ref="H3:H5"/>
    <mergeCell ref="H7:H8"/>
    <mergeCell ref="I3:I5"/>
    <mergeCell ref="I7:I8"/>
  </mergeCells>
  <printOptions horizontalCentered="true" verticalCentered="true"/>
  <pageMargins left="0.708333333333333" right="0.708333333333333" top="0.511805555555556" bottom="0.393055555555556" header="0.314583333333333" footer="0.314583333333333"/>
  <pageSetup paperSize="9" scale="94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16"/>
  <sheetViews>
    <sheetView topLeftCell="A2" workbookViewId="0">
      <selection activeCell="B8" sqref="B8"/>
    </sheetView>
  </sheetViews>
  <sheetFormatPr defaultColWidth="9" defaultRowHeight="13.5"/>
  <cols>
    <col min="2" max="2" width="20.25" customWidth="true"/>
    <col min="3" max="3" width="13.375" customWidth="true"/>
    <col min="4" max="4" width="15.25" customWidth="true"/>
    <col min="5" max="5" width="18.25" customWidth="true"/>
    <col min="6" max="6" width="9.875" customWidth="true"/>
    <col min="7" max="7" width="12.625" customWidth="true"/>
    <col min="8" max="8" width="11.25" customWidth="true"/>
    <col min="9" max="9" width="17.875" customWidth="true"/>
  </cols>
  <sheetData>
    <row r="1" ht="40" customHeight="true" spans="1:9">
      <c r="A1" s="4" t="s">
        <v>73</v>
      </c>
      <c r="B1" s="4"/>
      <c r="C1" s="4"/>
      <c r="D1" s="4"/>
      <c r="E1" s="4"/>
      <c r="F1" s="4"/>
      <c r="G1" s="4"/>
      <c r="H1" s="4"/>
      <c r="I1" s="4"/>
    </row>
    <row r="2" ht="14.25" spans="1:9">
      <c r="A2" s="5"/>
      <c r="B2" s="5"/>
      <c r="C2" s="5"/>
      <c r="D2" s="5"/>
      <c r="E2" s="5"/>
      <c r="F2" s="5"/>
      <c r="G2" s="5"/>
      <c r="H2" s="5"/>
      <c r="I2" s="5"/>
    </row>
    <row r="3" ht="20" customHeight="true" spans="1:9">
      <c r="A3" s="6" t="s">
        <v>1</v>
      </c>
      <c r="B3" s="6" t="s">
        <v>2</v>
      </c>
      <c r="C3" s="6" t="s">
        <v>3</v>
      </c>
      <c r="D3" s="6" t="s">
        <v>4</v>
      </c>
      <c r="E3" s="6"/>
      <c r="F3" s="6"/>
      <c r="G3" s="6"/>
      <c r="H3" s="6" t="s">
        <v>5</v>
      </c>
      <c r="I3" s="6" t="s">
        <v>6</v>
      </c>
    </row>
    <row r="4" ht="75" customHeight="true" spans="1:9">
      <c r="A4" s="6"/>
      <c r="B4" s="6"/>
      <c r="C4" s="6"/>
      <c r="D4" s="6" t="s">
        <v>7</v>
      </c>
      <c r="E4" s="6" t="s">
        <v>8</v>
      </c>
      <c r="F4" s="6" t="s">
        <v>9</v>
      </c>
      <c r="G4" s="6" t="s">
        <v>10</v>
      </c>
      <c r="H4" s="6"/>
      <c r="I4" s="6"/>
    </row>
    <row r="5" ht="28.5" spans="1:9">
      <c r="A5" s="6"/>
      <c r="B5" s="6"/>
      <c r="C5" s="6"/>
      <c r="D5" s="7" t="s">
        <v>11</v>
      </c>
      <c r="E5" s="17" t="s">
        <v>12</v>
      </c>
      <c r="F5" s="7" t="s">
        <v>13</v>
      </c>
      <c r="G5" s="6" t="s">
        <v>14</v>
      </c>
      <c r="H5" s="6"/>
      <c r="I5" s="6"/>
    </row>
    <row r="6" ht="40" customHeight="true" spans="1:9">
      <c r="A6" s="10" t="s">
        <v>74</v>
      </c>
      <c r="B6" s="10" t="s">
        <v>75</v>
      </c>
      <c r="C6" s="10" t="s">
        <v>17</v>
      </c>
      <c r="D6" s="27">
        <f>63.97-13.01</f>
        <v>50.96</v>
      </c>
      <c r="E6" s="18">
        <v>10.59</v>
      </c>
      <c r="F6" s="19">
        <v>0</v>
      </c>
      <c r="G6" s="18">
        <f>SUM(D6:F6)</f>
        <v>61.55</v>
      </c>
      <c r="H6" s="18" t="s">
        <v>18</v>
      </c>
      <c r="I6" s="11">
        <v>0</v>
      </c>
    </row>
    <row r="7" ht="40" customHeight="true" spans="1:9">
      <c r="A7" s="28" t="s">
        <v>22</v>
      </c>
      <c r="B7" s="29" t="s">
        <v>76</v>
      </c>
      <c r="C7" s="10" t="s">
        <v>21</v>
      </c>
      <c r="D7" s="27">
        <v>4.69</v>
      </c>
      <c r="E7" s="18">
        <v>2.81</v>
      </c>
      <c r="F7" s="19">
        <v>0</v>
      </c>
      <c r="G7" s="19">
        <f>SUM(D7:F7)</f>
        <v>7.5</v>
      </c>
      <c r="H7" s="18" t="s">
        <v>18</v>
      </c>
      <c r="I7" s="11">
        <v>0</v>
      </c>
    </row>
    <row r="8" s="3" customFormat="true" ht="40" customHeight="true" spans="1:9">
      <c r="A8" s="28" t="s">
        <v>19</v>
      </c>
      <c r="B8" s="30" t="s">
        <v>76</v>
      </c>
      <c r="C8" s="10" t="s">
        <v>23</v>
      </c>
      <c r="D8" s="27">
        <f>87.36-38.16</f>
        <v>49.2</v>
      </c>
      <c r="E8" s="10">
        <v>8.38</v>
      </c>
      <c r="F8" s="19">
        <v>0</v>
      </c>
      <c r="G8" s="18">
        <f>SUM(D8:F8)</f>
        <v>57.58</v>
      </c>
      <c r="H8" s="18" t="s">
        <v>18</v>
      </c>
      <c r="I8" s="11">
        <v>0</v>
      </c>
    </row>
    <row r="9" ht="40" customHeight="true" spans="1:9">
      <c r="A9" s="31" t="s">
        <v>77</v>
      </c>
      <c r="B9" s="30" t="s">
        <v>27</v>
      </c>
      <c r="C9" s="10" t="s">
        <v>78</v>
      </c>
      <c r="D9" s="32">
        <f>76.88-29.9</f>
        <v>46.98</v>
      </c>
      <c r="E9" s="37">
        <v>10.58</v>
      </c>
      <c r="F9" s="38">
        <v>0</v>
      </c>
      <c r="G9" s="37">
        <f>D9+E9+F9</f>
        <v>57.56</v>
      </c>
      <c r="H9" s="37" t="s">
        <v>38</v>
      </c>
      <c r="I9" s="41">
        <v>0</v>
      </c>
    </row>
    <row r="10" ht="40" customHeight="true" spans="1:9">
      <c r="A10" s="33"/>
      <c r="B10" s="10" t="s">
        <v>79</v>
      </c>
      <c r="C10" s="10" t="s">
        <v>80</v>
      </c>
      <c r="D10" s="34"/>
      <c r="E10" s="39"/>
      <c r="F10" s="40"/>
      <c r="G10" s="39"/>
      <c r="H10" s="39"/>
      <c r="I10" s="42"/>
    </row>
    <row r="11" ht="40" customHeight="true" spans="1:9">
      <c r="A11" s="28" t="s">
        <v>81</v>
      </c>
      <c r="B11" s="10" t="s">
        <v>82</v>
      </c>
      <c r="C11" s="10" t="s">
        <v>17</v>
      </c>
      <c r="D11" s="27">
        <f>69.54-23.73</f>
        <v>45.81</v>
      </c>
      <c r="E11" s="18">
        <v>10.58</v>
      </c>
      <c r="F11" s="19">
        <v>0</v>
      </c>
      <c r="G11" s="18">
        <f>SUM(D11:F11)</f>
        <v>56.39</v>
      </c>
      <c r="H11" s="18" t="s">
        <v>18</v>
      </c>
      <c r="I11" s="11">
        <v>0</v>
      </c>
    </row>
    <row r="12" ht="40" customHeight="true" spans="1:9">
      <c r="A12" s="10" t="s">
        <v>83</v>
      </c>
      <c r="B12" s="10" t="s">
        <v>48</v>
      </c>
      <c r="C12" s="10" t="s">
        <v>17</v>
      </c>
      <c r="D12" s="35">
        <f>29.77-3.87</f>
        <v>25.9</v>
      </c>
      <c r="E12" s="18">
        <v>10.52</v>
      </c>
      <c r="F12" s="19">
        <v>0</v>
      </c>
      <c r="G12" s="18">
        <f>SUM(D12:F12)</f>
        <v>36.42</v>
      </c>
      <c r="H12" s="18" t="s">
        <v>18</v>
      </c>
      <c r="I12" s="11">
        <v>0</v>
      </c>
    </row>
    <row r="13" s="3" customFormat="true" ht="40" customHeight="true" spans="1:9">
      <c r="A13" s="10" t="s">
        <v>84</v>
      </c>
      <c r="B13" s="10" t="s">
        <v>43</v>
      </c>
      <c r="C13" s="10" t="s">
        <v>17</v>
      </c>
      <c r="D13" s="27">
        <f>28.28-3.55</f>
        <v>24.73</v>
      </c>
      <c r="E13" s="10">
        <v>10.52</v>
      </c>
      <c r="F13" s="19">
        <v>0</v>
      </c>
      <c r="G13" s="18">
        <f>SUM(D13:F13)</f>
        <v>35.25</v>
      </c>
      <c r="H13" s="18" t="s">
        <v>18</v>
      </c>
      <c r="I13" s="11">
        <v>0</v>
      </c>
    </row>
    <row r="14" s="3" customFormat="true" ht="40" customHeight="true" spans="1:9">
      <c r="A14" s="12" t="s">
        <v>85</v>
      </c>
      <c r="B14" s="36" t="s">
        <v>27</v>
      </c>
      <c r="C14" s="10" t="s">
        <v>86</v>
      </c>
      <c r="D14" s="27">
        <f>64.74-29.58</f>
        <v>35.16</v>
      </c>
      <c r="E14" s="10">
        <v>2.98</v>
      </c>
      <c r="F14" s="19">
        <v>0</v>
      </c>
      <c r="G14" s="18">
        <f>SUM(D14:F14)</f>
        <v>38.14</v>
      </c>
      <c r="H14" s="18" t="s">
        <v>18</v>
      </c>
      <c r="I14" s="11">
        <v>0</v>
      </c>
    </row>
    <row r="15" s="3" customFormat="true" ht="68" customHeight="true" spans="1:9">
      <c r="A15" s="14" t="s">
        <v>33</v>
      </c>
      <c r="B15" s="15" t="s">
        <v>87</v>
      </c>
      <c r="C15" s="16"/>
      <c r="D15" s="16"/>
      <c r="E15" s="16"/>
      <c r="F15" s="16"/>
      <c r="G15" s="16"/>
      <c r="H15" s="16"/>
      <c r="I15" s="16"/>
    </row>
    <row r="16" spans="2:9">
      <c r="B16" s="26"/>
      <c r="C16" s="26"/>
      <c r="D16" s="26"/>
      <c r="E16" s="26"/>
      <c r="F16" s="26"/>
      <c r="G16" s="26"/>
      <c r="H16" s="26"/>
      <c r="I16" s="26"/>
    </row>
  </sheetData>
  <mergeCells count="16">
    <mergeCell ref="A1:I1"/>
    <mergeCell ref="A2:I2"/>
    <mergeCell ref="D3:G3"/>
    <mergeCell ref="B15:I15"/>
    <mergeCell ref="A3:A5"/>
    <mergeCell ref="A9:A10"/>
    <mergeCell ref="B3:B5"/>
    <mergeCell ref="C3:C5"/>
    <mergeCell ref="D9:D10"/>
    <mergeCell ref="E9:E10"/>
    <mergeCell ref="F9:F10"/>
    <mergeCell ref="G9:G10"/>
    <mergeCell ref="H3:H5"/>
    <mergeCell ref="H9:H10"/>
    <mergeCell ref="I3:I5"/>
    <mergeCell ref="I9:I10"/>
  </mergeCells>
  <printOptions horizontalCentered="true" verticalCentered="true"/>
  <pageMargins left="0.708333333333333" right="0.708333333333333" top="0.747916666666667" bottom="0.747916666666667" header="0.314583333333333" footer="0.314583333333333"/>
  <pageSetup paperSize="9" scale="81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14"/>
  <sheetViews>
    <sheetView workbookViewId="0">
      <selection activeCell="B7" sqref="B7"/>
    </sheetView>
  </sheetViews>
  <sheetFormatPr defaultColWidth="9" defaultRowHeight="13.5"/>
  <cols>
    <col min="2" max="2" width="20.25" customWidth="true"/>
    <col min="3" max="3" width="13.375" customWidth="true"/>
    <col min="4" max="4" width="15.25" customWidth="true"/>
    <col min="5" max="5" width="18.25" customWidth="true"/>
    <col min="6" max="6" width="9.875" customWidth="true"/>
    <col min="7" max="7" width="13.625" customWidth="true"/>
    <col min="8" max="8" width="11.25" customWidth="true"/>
    <col min="9" max="9" width="17.875" customWidth="true"/>
  </cols>
  <sheetData>
    <row r="1" ht="40" customHeight="true" spans="1:9">
      <c r="A1" s="4" t="s">
        <v>88</v>
      </c>
      <c r="B1" s="4"/>
      <c r="C1" s="4"/>
      <c r="D1" s="4"/>
      <c r="E1" s="4"/>
      <c r="F1" s="4"/>
      <c r="G1" s="4"/>
      <c r="H1" s="4"/>
      <c r="I1" s="4"/>
    </row>
    <row r="2" ht="14.25" spans="1:9">
      <c r="A2" s="5"/>
      <c r="B2" s="5"/>
      <c r="C2" s="5"/>
      <c r="D2" s="5"/>
      <c r="E2" s="5"/>
      <c r="F2" s="5"/>
      <c r="G2" s="5"/>
      <c r="H2" s="5"/>
      <c r="I2" s="5"/>
    </row>
    <row r="3" s="21" customFormat="true" ht="20" customHeight="true" spans="1:9">
      <c r="A3" s="6" t="s">
        <v>1</v>
      </c>
      <c r="B3" s="6" t="s">
        <v>2</v>
      </c>
      <c r="C3" s="6" t="s">
        <v>3</v>
      </c>
      <c r="D3" s="6" t="s">
        <v>4</v>
      </c>
      <c r="E3" s="6"/>
      <c r="F3" s="6"/>
      <c r="G3" s="6"/>
      <c r="H3" s="6" t="s">
        <v>5</v>
      </c>
      <c r="I3" s="6" t="s">
        <v>6</v>
      </c>
    </row>
    <row r="4" s="21" customFormat="true" ht="69" customHeight="true" spans="1:9">
      <c r="A4" s="6"/>
      <c r="B4" s="6"/>
      <c r="C4" s="6"/>
      <c r="D4" s="6" t="s">
        <v>7</v>
      </c>
      <c r="E4" s="6" t="s">
        <v>8</v>
      </c>
      <c r="F4" s="6" t="s">
        <v>9</v>
      </c>
      <c r="G4" s="6" t="s">
        <v>10</v>
      </c>
      <c r="H4" s="6"/>
      <c r="I4" s="6"/>
    </row>
    <row r="5" s="21" customFormat="true" ht="28.5" spans="1:9">
      <c r="A5" s="6"/>
      <c r="B5" s="6"/>
      <c r="C5" s="6"/>
      <c r="D5" s="7" t="s">
        <v>11</v>
      </c>
      <c r="E5" s="17" t="s">
        <v>12</v>
      </c>
      <c r="F5" s="7" t="s">
        <v>13</v>
      </c>
      <c r="G5" s="6" t="s">
        <v>14</v>
      </c>
      <c r="H5" s="6"/>
      <c r="I5" s="6"/>
    </row>
    <row r="6" s="22" customFormat="true" ht="40" customHeight="true" spans="1:9">
      <c r="A6" s="24" t="s">
        <v>89</v>
      </c>
      <c r="B6" s="13" t="s">
        <v>54</v>
      </c>
      <c r="C6" s="24" t="s">
        <v>90</v>
      </c>
      <c r="D6" s="25">
        <v>4.69</v>
      </c>
      <c r="E6" s="19">
        <v>2.76</v>
      </c>
      <c r="F6" s="19">
        <v>0</v>
      </c>
      <c r="G6" s="19">
        <f>D6+E6+F6</f>
        <v>7.45</v>
      </c>
      <c r="H6" s="18" t="s">
        <v>18</v>
      </c>
      <c r="I6" s="11">
        <v>0</v>
      </c>
    </row>
    <row r="7" s="22" customFormat="true" ht="40" customHeight="true" spans="1:9">
      <c r="A7" s="24" t="s">
        <v>91</v>
      </c>
      <c r="B7" s="13" t="s">
        <v>58</v>
      </c>
      <c r="C7" s="24" t="s">
        <v>55</v>
      </c>
      <c r="D7" s="25">
        <f>79.9497-31.38</f>
        <v>48.5697</v>
      </c>
      <c r="E7" s="19">
        <v>16.53</v>
      </c>
      <c r="F7" s="19">
        <v>0</v>
      </c>
      <c r="G7" s="19">
        <f>D7+E7+F7</f>
        <v>65.0997</v>
      </c>
      <c r="H7" s="18" t="s">
        <v>18</v>
      </c>
      <c r="I7" s="11">
        <v>0</v>
      </c>
    </row>
    <row r="8" s="22" customFormat="true" ht="40" customHeight="true" spans="1:9">
      <c r="A8" s="24" t="s">
        <v>92</v>
      </c>
      <c r="B8" s="13" t="s">
        <v>61</v>
      </c>
      <c r="C8" s="24" t="s">
        <v>55</v>
      </c>
      <c r="D8" s="25">
        <f>29.2877-3.92</f>
        <v>25.3677</v>
      </c>
      <c r="E8" s="19">
        <v>11.19</v>
      </c>
      <c r="F8" s="19">
        <v>0</v>
      </c>
      <c r="G8" s="19">
        <f>D8+E8+F8</f>
        <v>36.5577</v>
      </c>
      <c r="H8" s="18" t="s">
        <v>18</v>
      </c>
      <c r="I8" s="11">
        <v>0</v>
      </c>
    </row>
    <row r="9" s="23" customFormat="true" ht="40" customHeight="true" spans="1:9">
      <c r="A9" s="24" t="s">
        <v>93</v>
      </c>
      <c r="B9" s="10" t="s">
        <v>43</v>
      </c>
      <c r="C9" s="24" t="s">
        <v>55</v>
      </c>
      <c r="D9" s="25">
        <f>74.7377-30.53</f>
        <v>44.2077</v>
      </c>
      <c r="E9" s="11">
        <v>15.14</v>
      </c>
      <c r="F9" s="19">
        <v>0</v>
      </c>
      <c r="G9" s="19">
        <f t="shared" ref="G6:G11" si="0">D9+E9+F9</f>
        <v>59.3477</v>
      </c>
      <c r="H9" s="18" t="s">
        <v>18</v>
      </c>
      <c r="I9" s="11">
        <v>0</v>
      </c>
    </row>
    <row r="10" s="22" customFormat="true" ht="40" customHeight="true" spans="1:9">
      <c r="A10" s="24" t="s">
        <v>94</v>
      </c>
      <c r="B10" s="9" t="s">
        <v>31</v>
      </c>
      <c r="C10" s="24" t="s">
        <v>55</v>
      </c>
      <c r="D10" s="25">
        <f>70.1077-25.9</f>
        <v>44.2077</v>
      </c>
      <c r="E10" s="19">
        <v>14.59</v>
      </c>
      <c r="F10" s="19">
        <v>0</v>
      </c>
      <c r="G10" s="19">
        <f t="shared" si="0"/>
        <v>58.7977</v>
      </c>
      <c r="H10" s="18" t="s">
        <v>18</v>
      </c>
      <c r="I10" s="11">
        <v>0</v>
      </c>
    </row>
    <row r="11" s="23" customFormat="true" ht="40" customHeight="true" spans="1:9">
      <c r="A11" s="24" t="s">
        <v>95</v>
      </c>
      <c r="B11" s="10" t="s">
        <v>48</v>
      </c>
      <c r="C11" s="24" t="s">
        <v>55</v>
      </c>
      <c r="D11" s="25">
        <f>24.7977-2.68</f>
        <v>22.1177</v>
      </c>
      <c r="E11" s="11">
        <v>10.83</v>
      </c>
      <c r="F11" s="19">
        <v>0</v>
      </c>
      <c r="G11" s="19">
        <f t="shared" si="0"/>
        <v>32.9477</v>
      </c>
      <c r="H11" s="18" t="s">
        <v>18</v>
      </c>
      <c r="I11" s="11">
        <v>0</v>
      </c>
    </row>
    <row r="12" s="3" customFormat="true" ht="45" customHeight="true" spans="1:9">
      <c r="A12" s="14" t="s">
        <v>33</v>
      </c>
      <c r="B12" s="15" t="s">
        <v>96</v>
      </c>
      <c r="C12" s="16"/>
      <c r="D12" s="16"/>
      <c r="E12" s="16"/>
      <c r="F12" s="16"/>
      <c r="G12" s="16"/>
      <c r="H12" s="16"/>
      <c r="I12" s="16"/>
    </row>
    <row r="14" spans="2:9">
      <c r="B14" s="26"/>
      <c r="C14" s="26"/>
      <c r="D14" s="26"/>
      <c r="E14" s="26"/>
      <c r="F14" s="26"/>
      <c r="G14" s="26"/>
      <c r="H14" s="26"/>
      <c r="I14" s="26"/>
    </row>
  </sheetData>
  <mergeCells count="9">
    <mergeCell ref="A1:I1"/>
    <mergeCell ref="A2:I2"/>
    <mergeCell ref="D3:G3"/>
    <mergeCell ref="B12:I12"/>
    <mergeCell ref="A3:A5"/>
    <mergeCell ref="B3:B5"/>
    <mergeCell ref="C3:C5"/>
    <mergeCell ref="H3:H5"/>
    <mergeCell ref="I3:I5"/>
  </mergeCells>
  <printOptions horizontalCentered="true" verticalCentered="true"/>
  <pageMargins left="0.708333333333333" right="0.708333333333333" top="0.747916666666667" bottom="0.747916666666667" header="0.314583333333333" footer="0.314583333333333"/>
  <pageSetup paperSize="9" scale="95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14"/>
  <sheetViews>
    <sheetView workbookViewId="0">
      <selection activeCell="B7" sqref="B7"/>
    </sheetView>
  </sheetViews>
  <sheetFormatPr defaultColWidth="9" defaultRowHeight="13.5"/>
  <cols>
    <col min="2" max="2" width="20.25" customWidth="true"/>
    <col min="3" max="3" width="13.375" customWidth="true"/>
    <col min="4" max="4" width="15.25" customWidth="true"/>
    <col min="5" max="5" width="18.25" customWidth="true"/>
    <col min="6" max="6" width="9.875" customWidth="true"/>
    <col min="7" max="7" width="13.875" customWidth="true"/>
    <col min="8" max="8" width="11.25" customWidth="true"/>
    <col min="9" max="9" width="17.875" customWidth="true"/>
  </cols>
  <sheetData>
    <row r="1" ht="32.25" spans="1:9">
      <c r="A1" s="4" t="s">
        <v>97</v>
      </c>
      <c r="B1" s="4"/>
      <c r="C1" s="4"/>
      <c r="D1" s="4"/>
      <c r="E1" s="4"/>
      <c r="F1" s="4"/>
      <c r="G1" s="4"/>
      <c r="H1" s="4"/>
      <c r="I1" s="4"/>
    </row>
    <row r="2" ht="14.25" spans="1:9">
      <c r="A2" s="5"/>
      <c r="B2" s="5"/>
      <c r="C2" s="5"/>
      <c r="D2" s="5"/>
      <c r="E2" s="5"/>
      <c r="F2" s="5"/>
      <c r="G2" s="5"/>
      <c r="H2" s="5"/>
      <c r="I2" s="5"/>
    </row>
    <row r="3" ht="20" customHeight="true" spans="1:9">
      <c r="A3" s="6" t="s">
        <v>1</v>
      </c>
      <c r="B3" s="6" t="s">
        <v>2</v>
      </c>
      <c r="C3" s="6" t="s">
        <v>3</v>
      </c>
      <c r="D3" s="6" t="s">
        <v>4</v>
      </c>
      <c r="E3" s="6"/>
      <c r="F3" s="6"/>
      <c r="G3" s="6"/>
      <c r="H3" s="6" t="s">
        <v>5</v>
      </c>
      <c r="I3" s="6" t="s">
        <v>6</v>
      </c>
    </row>
    <row r="4" ht="71" customHeight="true" spans="1:9">
      <c r="A4" s="6"/>
      <c r="B4" s="6"/>
      <c r="C4" s="6"/>
      <c r="D4" s="6" t="s">
        <v>7</v>
      </c>
      <c r="E4" s="6" t="s">
        <v>8</v>
      </c>
      <c r="F4" s="6" t="s">
        <v>9</v>
      </c>
      <c r="G4" s="6" t="s">
        <v>10</v>
      </c>
      <c r="H4" s="6"/>
      <c r="I4" s="6"/>
    </row>
    <row r="5" ht="28.5" spans="1:9">
      <c r="A5" s="6"/>
      <c r="B5" s="6"/>
      <c r="C5" s="6"/>
      <c r="D5" s="7" t="s">
        <v>11</v>
      </c>
      <c r="E5" s="17" t="s">
        <v>12</v>
      </c>
      <c r="F5" s="7" t="s">
        <v>13</v>
      </c>
      <c r="G5" s="6" t="s">
        <v>14</v>
      </c>
      <c r="H5" s="6"/>
      <c r="I5" s="6"/>
    </row>
    <row r="6" s="1" customFormat="true" ht="40" customHeight="true" spans="1:9">
      <c r="A6" s="8" t="s">
        <v>98</v>
      </c>
      <c r="B6" s="9" t="s">
        <v>99</v>
      </c>
      <c r="C6" s="10" t="s">
        <v>17</v>
      </c>
      <c r="D6" s="11">
        <f>85.6-38.28</f>
        <v>47.32</v>
      </c>
      <c r="E6" s="18">
        <v>6.81</v>
      </c>
      <c r="F6" s="19">
        <v>0</v>
      </c>
      <c r="G6" s="18">
        <f>D6+E6+F6</f>
        <v>54.13</v>
      </c>
      <c r="H6" s="18" t="s">
        <v>18</v>
      </c>
      <c r="I6" s="11">
        <v>0</v>
      </c>
    </row>
    <row r="7" s="2" customFormat="true" ht="40" customHeight="true" spans="1:9">
      <c r="A7" s="8" t="s">
        <v>100</v>
      </c>
      <c r="B7" s="9" t="s">
        <v>101</v>
      </c>
      <c r="C7" s="12" t="s">
        <v>23</v>
      </c>
      <c r="D7" s="12">
        <f>59.72-17.09</f>
        <v>42.63</v>
      </c>
      <c r="E7" s="18">
        <v>6.07</v>
      </c>
      <c r="F7" s="19">
        <v>0</v>
      </c>
      <c r="G7" s="18">
        <f>D7+E7+F7</f>
        <v>48.7</v>
      </c>
      <c r="H7" s="18" t="s">
        <v>18</v>
      </c>
      <c r="I7" s="20">
        <v>0</v>
      </c>
    </row>
    <row r="8" s="1" customFormat="true" ht="40" customHeight="true" spans="1:9">
      <c r="A8" s="10" t="s">
        <v>102</v>
      </c>
      <c r="B8" s="13" t="s">
        <v>103</v>
      </c>
      <c r="C8" s="10" t="s">
        <v>17</v>
      </c>
      <c r="D8" s="11">
        <f>72.3-31.5</f>
        <v>40.8</v>
      </c>
      <c r="E8" s="18">
        <v>8.13</v>
      </c>
      <c r="F8" s="19">
        <v>0</v>
      </c>
      <c r="G8" s="18">
        <f t="shared" ref="G7:G13" si="0">D8+E8+F8</f>
        <v>48.93</v>
      </c>
      <c r="H8" s="18" t="s">
        <v>18</v>
      </c>
      <c r="I8" s="11">
        <v>0</v>
      </c>
    </row>
    <row r="9" s="1" customFormat="true" ht="40" customHeight="true" spans="1:9">
      <c r="A9" s="10" t="s">
        <v>104</v>
      </c>
      <c r="B9" s="13" t="s">
        <v>63</v>
      </c>
      <c r="C9" s="10" t="s">
        <v>17</v>
      </c>
      <c r="D9" s="11">
        <f>72.3-31.5</f>
        <v>40.8</v>
      </c>
      <c r="E9" s="19">
        <v>8.5</v>
      </c>
      <c r="F9" s="19">
        <v>0</v>
      </c>
      <c r="G9" s="18">
        <f t="shared" si="0"/>
        <v>49.3</v>
      </c>
      <c r="H9" s="18" t="s">
        <v>18</v>
      </c>
      <c r="I9" s="11">
        <v>0</v>
      </c>
    </row>
    <row r="10" s="1" customFormat="true" ht="40" customHeight="true" spans="1:9">
      <c r="A10" s="10" t="s">
        <v>105</v>
      </c>
      <c r="B10" s="13" t="s">
        <v>63</v>
      </c>
      <c r="C10" s="10" t="s">
        <v>17</v>
      </c>
      <c r="D10" s="11">
        <f>72.3-31.5</f>
        <v>40.8</v>
      </c>
      <c r="E10" s="18">
        <v>8.05</v>
      </c>
      <c r="F10" s="19">
        <v>0</v>
      </c>
      <c r="G10" s="18">
        <f t="shared" si="0"/>
        <v>48.85</v>
      </c>
      <c r="H10" s="18" t="s">
        <v>18</v>
      </c>
      <c r="I10" s="11">
        <v>0</v>
      </c>
    </row>
    <row r="11" s="1" customFormat="true" ht="40" customHeight="true" spans="1:9">
      <c r="A11" s="10" t="s">
        <v>106</v>
      </c>
      <c r="B11" s="13" t="s">
        <v>107</v>
      </c>
      <c r="C11" s="10" t="s">
        <v>17</v>
      </c>
      <c r="D11" s="11">
        <f>72.3-31.5</f>
        <v>40.8</v>
      </c>
      <c r="E11" s="18">
        <v>8.02</v>
      </c>
      <c r="F11" s="19">
        <v>0</v>
      </c>
      <c r="G11" s="18">
        <f t="shared" si="0"/>
        <v>48.82</v>
      </c>
      <c r="H11" s="18" t="s">
        <v>18</v>
      </c>
      <c r="I11" s="11">
        <v>0</v>
      </c>
    </row>
    <row r="12" s="1" customFormat="true" ht="40" customHeight="true" spans="1:9">
      <c r="A12" s="10" t="s">
        <v>108</v>
      </c>
      <c r="B12" s="13" t="s">
        <v>63</v>
      </c>
      <c r="C12" s="10" t="s">
        <v>17</v>
      </c>
      <c r="D12" s="11">
        <f>52.91-12.11</f>
        <v>40.8</v>
      </c>
      <c r="E12" s="18">
        <v>8.14</v>
      </c>
      <c r="F12" s="19">
        <v>0</v>
      </c>
      <c r="G12" s="18">
        <f t="shared" si="0"/>
        <v>48.94</v>
      </c>
      <c r="H12" s="18" t="s">
        <v>18</v>
      </c>
      <c r="I12" s="11">
        <v>0</v>
      </c>
    </row>
    <row r="13" s="1" customFormat="true" ht="40" customHeight="true" spans="1:9">
      <c r="A13" s="10" t="s">
        <v>109</v>
      </c>
      <c r="B13" s="13" t="s">
        <v>63</v>
      </c>
      <c r="C13" s="10" t="s">
        <v>17</v>
      </c>
      <c r="D13" s="10">
        <f>48.52-11.15</f>
        <v>37.37</v>
      </c>
      <c r="E13" s="18">
        <v>7.69</v>
      </c>
      <c r="F13" s="19">
        <v>0</v>
      </c>
      <c r="G13" s="18">
        <f t="shared" si="0"/>
        <v>45.06</v>
      </c>
      <c r="H13" s="18" t="s">
        <v>18</v>
      </c>
      <c r="I13" s="11">
        <v>0</v>
      </c>
    </row>
    <row r="14" s="3" customFormat="true" ht="57" customHeight="true" spans="1:9">
      <c r="A14" s="14" t="s">
        <v>33</v>
      </c>
      <c r="B14" s="15" t="s">
        <v>110</v>
      </c>
      <c r="C14" s="16"/>
      <c r="D14" s="16"/>
      <c r="E14" s="16"/>
      <c r="F14" s="16"/>
      <c r="G14" s="16"/>
      <c r="H14" s="16"/>
      <c r="I14" s="16"/>
    </row>
  </sheetData>
  <mergeCells count="9">
    <mergeCell ref="A1:I1"/>
    <mergeCell ref="A2:I2"/>
    <mergeCell ref="D3:G3"/>
    <mergeCell ref="B14:I14"/>
    <mergeCell ref="A3:A5"/>
    <mergeCell ref="B3:B5"/>
    <mergeCell ref="C3:C5"/>
    <mergeCell ref="H3:H5"/>
    <mergeCell ref="I3:I5"/>
  </mergeCells>
  <printOptions horizontalCentered="true" verticalCentered="true"/>
  <pageMargins left="0.708333333333333" right="0.708333333333333" top="0.275" bottom="0.747916666666667" header="0.314583333333333" footer="0.314583333333333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城建</vt:lpstr>
      <vt:lpstr>文旅</vt:lpstr>
      <vt:lpstr>发展</vt:lpstr>
      <vt:lpstr>交发</vt:lpstr>
      <vt:lpstr>水务</vt:lpstr>
      <vt:lpstr>机场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</cp:lastModifiedBy>
  <dcterms:created xsi:type="dcterms:W3CDTF">2017-11-23T16:16:00Z</dcterms:created>
  <cp:lastPrinted>2019-01-29T10:44:00Z</cp:lastPrinted>
  <dcterms:modified xsi:type="dcterms:W3CDTF">2023-12-29T11:19:03Z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5FDFAC2847914C20A4EF97DDA2AD181A_13</vt:lpwstr>
  </property>
</Properties>
</file>